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L_2021_2022\"/>
    </mc:Choice>
  </mc:AlternateContent>
  <xr:revisionPtr revIDLastSave="0" documentId="13_ncr:1_{F6AA84B1-69D6-4689-A934-A25AEDA1CB5E}" xr6:coauthVersionLast="36" xr6:coauthVersionMax="36" xr10:uidLastSave="{00000000-0000-0000-0000-000000000000}"/>
  <bookViews>
    <workbookView xWindow="0" yWindow="0" windowWidth="11400" windowHeight="10020" xr2:uid="{BB7B795F-E10B-4805-97BC-C9EB240C6FBC}"/>
  </bookViews>
  <sheets>
    <sheet name="OL_21_22" sheetId="3" r:id="rId1"/>
    <sheet name="RL_21_22" sheetId="2" r:id="rId2"/>
    <sheet name="Wiegezeiten" sheetId="4" r:id="rId3"/>
  </sheets>
  <externalReferences>
    <externalReference r:id="rId4"/>
  </externalReferences>
  <definedNames>
    <definedName name="_xlnm.Print_Area" localSheetId="0">OL_21_22!$A$1:$I$61</definedName>
    <definedName name="_xlnm.Print_Area" localSheetId="1">RL_21_22!$A$1:$I$54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2" l="1"/>
  <c r="N61" i="2"/>
  <c r="L60" i="2"/>
  <c r="N60" i="2"/>
  <c r="L59" i="2"/>
  <c r="N59" i="2"/>
  <c r="N58" i="2"/>
  <c r="L58" i="2"/>
  <c r="I59" i="2"/>
  <c r="I60" i="2"/>
  <c r="I61" i="2"/>
  <c r="I58" i="2"/>
  <c r="Q54" i="2"/>
  <c r="O54" i="2"/>
  <c r="Q53" i="2"/>
  <c r="O53" i="2"/>
  <c r="Q52" i="2"/>
  <c r="O52" i="2"/>
  <c r="Q49" i="2"/>
  <c r="O49" i="2"/>
  <c r="Q48" i="2"/>
  <c r="O48" i="2"/>
  <c r="Q47" i="2"/>
  <c r="O47" i="2"/>
  <c r="Q44" i="2"/>
  <c r="O44" i="2"/>
  <c r="Q43" i="2"/>
  <c r="O43" i="2"/>
  <c r="Q42" i="2"/>
  <c r="O42" i="2"/>
  <c r="Q39" i="2"/>
  <c r="O39" i="2"/>
  <c r="Q38" i="2"/>
  <c r="O38" i="2"/>
  <c r="Q37" i="2"/>
  <c r="O37" i="2"/>
  <c r="Q34" i="2"/>
  <c r="O34" i="2"/>
  <c r="Q33" i="2"/>
  <c r="O33" i="2"/>
  <c r="Q32" i="2"/>
  <c r="O32" i="2"/>
  <c r="Q29" i="2"/>
  <c r="O29" i="2"/>
  <c r="Q28" i="2"/>
  <c r="O28" i="2"/>
  <c r="Q27" i="2"/>
  <c r="O27" i="2"/>
  <c r="Q24" i="2"/>
  <c r="O24" i="2"/>
  <c r="Q23" i="2"/>
  <c r="O23" i="2"/>
  <c r="Q22" i="2"/>
  <c r="O22" i="2"/>
  <c r="Q19" i="2"/>
  <c r="O19" i="2"/>
  <c r="Q18" i="2"/>
  <c r="O18" i="2"/>
  <c r="Q17" i="2"/>
  <c r="O17" i="2"/>
  <c r="Q14" i="2"/>
  <c r="O14" i="2"/>
  <c r="Q13" i="2"/>
  <c r="O13" i="2"/>
  <c r="Q12" i="2"/>
  <c r="O12" i="2"/>
  <c r="Q9" i="2"/>
  <c r="O9" i="2"/>
  <c r="Q8" i="2"/>
  <c r="O8" i="2"/>
  <c r="Q7" i="2"/>
  <c r="O7" i="2"/>
  <c r="K54" i="2"/>
  <c r="K53" i="2"/>
  <c r="K52" i="2"/>
  <c r="K49" i="2"/>
  <c r="K48" i="2"/>
  <c r="K47" i="2"/>
  <c r="K44" i="2"/>
  <c r="K43" i="2"/>
  <c r="K42" i="2"/>
  <c r="K39" i="2"/>
  <c r="K38" i="2"/>
  <c r="K37" i="2"/>
  <c r="K34" i="2"/>
  <c r="K33" i="2"/>
  <c r="K32" i="2"/>
  <c r="K29" i="2"/>
  <c r="K28" i="2"/>
  <c r="K27" i="2"/>
  <c r="K24" i="2"/>
  <c r="K23" i="2"/>
  <c r="K22" i="2"/>
  <c r="K19" i="2"/>
  <c r="K18" i="2"/>
  <c r="K17" i="2"/>
  <c r="K14" i="2"/>
  <c r="K13" i="2"/>
  <c r="K12" i="2"/>
  <c r="K9" i="2"/>
  <c r="K8" i="2"/>
  <c r="K7" i="2"/>
  <c r="J54" i="2"/>
  <c r="J53" i="2"/>
  <c r="J52" i="2"/>
  <c r="J49" i="2"/>
  <c r="J48" i="2"/>
  <c r="J47" i="2"/>
  <c r="J44" i="2"/>
  <c r="J43" i="2"/>
  <c r="J42" i="2"/>
  <c r="J39" i="2"/>
  <c r="J38" i="2"/>
  <c r="J37" i="2"/>
  <c r="J34" i="2"/>
  <c r="J33" i="2"/>
  <c r="J32" i="2"/>
  <c r="J29" i="2"/>
  <c r="J28" i="2"/>
  <c r="J27" i="2"/>
  <c r="J24" i="2"/>
  <c r="J23" i="2"/>
  <c r="J22" i="2"/>
  <c r="J19" i="2"/>
  <c r="J18" i="2"/>
  <c r="J17" i="2"/>
  <c r="J14" i="2"/>
  <c r="J13" i="2"/>
  <c r="J12" i="2"/>
  <c r="J9" i="2"/>
  <c r="J8" i="2"/>
  <c r="J7" i="2"/>
  <c r="K46" i="3"/>
  <c r="K45" i="3"/>
  <c r="K44" i="3"/>
  <c r="K43" i="3"/>
  <c r="K40" i="3"/>
  <c r="K39" i="3"/>
  <c r="K38" i="3"/>
  <c r="K37" i="3"/>
  <c r="K34" i="3"/>
  <c r="K33" i="3"/>
  <c r="K32" i="3"/>
  <c r="K31" i="3"/>
  <c r="K28" i="3"/>
  <c r="K27" i="3"/>
  <c r="K26" i="3"/>
  <c r="K25" i="3"/>
  <c r="K22" i="3"/>
  <c r="K21" i="3"/>
  <c r="K20" i="3"/>
  <c r="K19" i="3"/>
  <c r="K16" i="3"/>
  <c r="K15" i="3"/>
  <c r="K14" i="3"/>
  <c r="K13" i="3"/>
  <c r="K10" i="3"/>
  <c r="K8" i="3"/>
  <c r="K7" i="3"/>
  <c r="K9" i="3"/>
  <c r="J10" i="3"/>
  <c r="J9" i="3"/>
  <c r="J8" i="3"/>
  <c r="J7" i="3"/>
  <c r="J16" i="3"/>
  <c r="J15" i="3"/>
  <c r="J14" i="3"/>
  <c r="J13" i="3"/>
  <c r="J22" i="3"/>
  <c r="J21" i="3"/>
  <c r="J20" i="3"/>
  <c r="J19" i="3"/>
  <c r="J28" i="3"/>
  <c r="J27" i="3"/>
  <c r="J26" i="3"/>
  <c r="J25" i="3"/>
  <c r="J34" i="3"/>
  <c r="J33" i="3"/>
  <c r="J32" i="3"/>
  <c r="J31" i="3"/>
  <c r="J40" i="3"/>
  <c r="J39" i="3"/>
  <c r="J38" i="3"/>
  <c r="J37" i="3"/>
  <c r="J46" i="3"/>
  <c r="J44" i="3"/>
  <c r="J43" i="3"/>
  <c r="I67" i="3"/>
  <c r="I66" i="3"/>
  <c r="I72" i="3"/>
  <c r="I69" i="3"/>
  <c r="I71" i="3"/>
  <c r="I65" i="3"/>
  <c r="I68" i="3"/>
  <c r="I70" i="3"/>
  <c r="O59" i="2" l="1"/>
  <c r="Q59" i="2"/>
  <c r="Q58" i="2"/>
  <c r="O58" i="2"/>
  <c r="Q60" i="2"/>
  <c r="O60" i="2"/>
  <c r="Q61" i="2"/>
  <c r="O61" i="2"/>
  <c r="O44" i="3" l="1"/>
  <c r="Q44" i="3"/>
  <c r="O45" i="3"/>
  <c r="Q45" i="3"/>
  <c r="O46" i="3"/>
  <c r="Q46" i="3"/>
  <c r="O32" i="3"/>
  <c r="Q32" i="3"/>
  <c r="O33" i="3"/>
  <c r="Q33" i="3"/>
  <c r="O34" i="3"/>
  <c r="Q34" i="3"/>
  <c r="O26" i="3"/>
  <c r="Q26" i="3"/>
  <c r="O27" i="3"/>
  <c r="Q27" i="3"/>
  <c r="O28" i="3"/>
  <c r="Q28" i="3"/>
  <c r="O20" i="3"/>
  <c r="Q20" i="3"/>
  <c r="O21" i="3"/>
  <c r="Q21" i="3"/>
  <c r="O22" i="3"/>
  <c r="Q22" i="3"/>
  <c r="O14" i="3"/>
  <c r="Q14" i="3"/>
  <c r="O15" i="3"/>
  <c r="Q15" i="3"/>
  <c r="O16" i="3"/>
  <c r="Q16" i="3"/>
  <c r="O8" i="3"/>
  <c r="Q8" i="3"/>
  <c r="O9" i="3"/>
  <c r="Q9" i="3"/>
  <c r="O10" i="3"/>
  <c r="Q10" i="3"/>
  <c r="D61" i="3"/>
  <c r="K61" i="3" s="1"/>
  <c r="B61" i="3"/>
  <c r="J61" i="3" s="1"/>
  <c r="Q60" i="3"/>
  <c r="O60" i="3"/>
  <c r="D60" i="3"/>
  <c r="K60" i="3" s="1"/>
  <c r="B60" i="3"/>
  <c r="J60" i="3" s="1"/>
  <c r="Q59" i="3"/>
  <c r="O59" i="3"/>
  <c r="D59" i="3"/>
  <c r="K59" i="3" s="1"/>
  <c r="B59" i="3"/>
  <c r="A59" i="3" s="1"/>
  <c r="D57" i="3"/>
  <c r="D56" i="3"/>
  <c r="K56" i="3" s="1"/>
  <c r="B56" i="3"/>
  <c r="J56" i="3" s="1"/>
  <c r="F56" i="3" s="1"/>
  <c r="Q55" i="3"/>
  <c r="O55" i="3"/>
  <c r="D55" i="3"/>
  <c r="K55" i="3" s="1"/>
  <c r="B55" i="3"/>
  <c r="A55" i="3" s="1"/>
  <c r="Q54" i="3"/>
  <c r="O54" i="3"/>
  <c r="D54" i="3"/>
  <c r="K54" i="3" s="1"/>
  <c r="B54" i="3"/>
  <c r="A54" i="3" s="1"/>
  <c r="D52" i="3"/>
  <c r="D51" i="3"/>
  <c r="K51" i="3" s="1"/>
  <c r="B51" i="3"/>
  <c r="J51" i="3" s="1"/>
  <c r="Q50" i="3"/>
  <c r="O50" i="3"/>
  <c r="D50" i="3"/>
  <c r="K50" i="3" s="1"/>
  <c r="B50" i="3"/>
  <c r="A50" i="3" s="1"/>
  <c r="Q49" i="3"/>
  <c r="O49" i="3"/>
  <c r="D49" i="3"/>
  <c r="K49" i="3" s="1"/>
  <c r="B49" i="3"/>
  <c r="J49" i="3" s="1"/>
  <c r="D47" i="3"/>
  <c r="G46" i="3"/>
  <c r="F46" i="3"/>
  <c r="J45" i="3"/>
  <c r="F45" i="3" s="1"/>
  <c r="A45" i="3"/>
  <c r="G44" i="3"/>
  <c r="Q43" i="3"/>
  <c r="O43" i="3"/>
  <c r="G43" i="3"/>
  <c r="F43" i="3"/>
  <c r="A43" i="3"/>
  <c r="Q40" i="3"/>
  <c r="O40" i="3"/>
  <c r="G40" i="3"/>
  <c r="F40" i="3"/>
  <c r="Q39" i="3"/>
  <c r="O39" i="3"/>
  <c r="F39" i="3"/>
  <c r="A39" i="3"/>
  <c r="Q38" i="3"/>
  <c r="O38" i="3"/>
  <c r="F38" i="3"/>
  <c r="G38" i="3"/>
  <c r="Q37" i="3"/>
  <c r="O37" i="3"/>
  <c r="G37" i="3"/>
  <c r="A37" i="3"/>
  <c r="G34" i="3"/>
  <c r="F34" i="3"/>
  <c r="F33" i="3"/>
  <c r="A33" i="3"/>
  <c r="G32" i="3"/>
  <c r="Q31" i="3"/>
  <c r="O31" i="3"/>
  <c r="G31" i="3"/>
  <c r="F31" i="3"/>
  <c r="A31" i="3"/>
  <c r="F28" i="3"/>
  <c r="G27" i="3"/>
  <c r="F27" i="3"/>
  <c r="A27" i="3"/>
  <c r="G26" i="3"/>
  <c r="F26" i="3"/>
  <c r="Q25" i="3"/>
  <c r="O25" i="3"/>
  <c r="G25" i="3"/>
  <c r="A25" i="3"/>
  <c r="G22" i="3"/>
  <c r="F22" i="3"/>
  <c r="G21" i="3"/>
  <c r="F21" i="3"/>
  <c r="F20" i="3"/>
  <c r="A20" i="3"/>
  <c r="Q19" i="3"/>
  <c r="O19" i="3"/>
  <c r="G19" i="3"/>
  <c r="F19" i="3"/>
  <c r="A19" i="3"/>
  <c r="F16" i="3"/>
  <c r="G16" i="3"/>
  <c r="F15" i="3"/>
  <c r="G14" i="3"/>
  <c r="F14" i="3"/>
  <c r="A14" i="3"/>
  <c r="Q13" i="3"/>
  <c r="O13" i="3"/>
  <c r="G13" i="3"/>
  <c r="A13" i="3"/>
  <c r="G10" i="3"/>
  <c r="F10" i="3"/>
  <c r="G9" i="3"/>
  <c r="F9" i="3"/>
  <c r="F8" i="3"/>
  <c r="G8" i="3"/>
  <c r="A8" i="3"/>
  <c r="Q7" i="3"/>
  <c r="O7" i="3"/>
  <c r="G7" i="3"/>
  <c r="F7" i="3"/>
  <c r="A7" i="3"/>
  <c r="D5" i="3"/>
  <c r="A54" i="2"/>
  <c r="A53" i="2"/>
  <c r="A52" i="2"/>
  <c r="A49" i="2"/>
  <c r="A48" i="2"/>
  <c r="A47" i="2"/>
  <c r="A44" i="2"/>
  <c r="A43" i="2"/>
  <c r="A42" i="2"/>
  <c r="A39" i="2"/>
  <c r="A38" i="2"/>
  <c r="A37" i="2"/>
  <c r="A34" i="2"/>
  <c r="A33" i="2"/>
  <c r="A32" i="2"/>
  <c r="A29" i="2"/>
  <c r="A28" i="2"/>
  <c r="A27" i="2"/>
  <c r="A24" i="2"/>
  <c r="A23" i="2"/>
  <c r="A22" i="2"/>
  <c r="A19" i="2"/>
  <c r="A18" i="2"/>
  <c r="A17" i="2"/>
  <c r="A14" i="2"/>
  <c r="A13" i="2"/>
  <c r="A12" i="2"/>
  <c r="A9" i="2"/>
  <c r="A8" i="2"/>
  <c r="A7" i="2"/>
  <c r="D5" i="2"/>
  <c r="J59" i="3" l="1"/>
  <c r="F59" i="3" s="1"/>
  <c r="A60" i="3"/>
  <c r="F60" i="3"/>
  <c r="G60" i="3"/>
  <c r="A49" i="3"/>
  <c r="F61" i="3"/>
  <c r="G61" i="3"/>
  <c r="J55" i="3"/>
  <c r="F55" i="3" s="1"/>
  <c r="G51" i="3"/>
  <c r="F51" i="3"/>
  <c r="G49" i="3"/>
  <c r="F49" i="3"/>
  <c r="G15" i="3"/>
  <c r="G20" i="3"/>
  <c r="G28" i="3"/>
  <c r="G33" i="3"/>
  <c r="G39" i="3"/>
  <c r="G45" i="3"/>
  <c r="J50" i="3"/>
  <c r="Q70" i="3" s="1"/>
  <c r="J54" i="3"/>
  <c r="L70" i="3" s="1"/>
  <c r="G56" i="3"/>
  <c r="G59" i="3"/>
  <c r="F13" i="3"/>
  <c r="F37" i="3"/>
  <c r="F44" i="3"/>
  <c r="F32" i="3"/>
  <c r="F25" i="3"/>
  <c r="N71" i="3" l="1"/>
  <c r="L69" i="3"/>
  <c r="Q72" i="3"/>
  <c r="N68" i="3"/>
  <c r="O65" i="3"/>
  <c r="Q69" i="3"/>
  <c r="Q66" i="3"/>
  <c r="L71" i="3"/>
  <c r="Q67" i="3"/>
  <c r="O72" i="3"/>
  <c r="O70" i="3"/>
  <c r="N66" i="3"/>
  <c r="N70" i="3"/>
  <c r="O68" i="3"/>
  <c r="O69" i="3"/>
  <c r="L72" i="3"/>
  <c r="Q68" i="3"/>
  <c r="L66" i="3"/>
  <c r="N72" i="3"/>
  <c r="L68" i="3"/>
  <c r="L67" i="3"/>
  <c r="N69" i="3"/>
  <c r="N67" i="3"/>
  <c r="O71" i="3"/>
  <c r="L65" i="3"/>
  <c r="O67" i="3"/>
  <c r="Q65" i="3"/>
  <c r="Q71" i="3"/>
  <c r="N65" i="3"/>
  <c r="O66" i="3"/>
  <c r="G55" i="3"/>
  <c r="G54" i="3"/>
  <c r="F54" i="3"/>
  <c r="G50" i="3"/>
  <c r="F50" i="3"/>
</calcChain>
</file>

<file path=xl/sharedStrings.xml><?xml version="1.0" encoding="utf-8"?>
<sst xmlns="http://schemas.openxmlformats.org/spreadsheetml/2006/main" count="641" uniqueCount="94">
  <si>
    <t>Regionalliga</t>
  </si>
  <si>
    <t>Südwest</t>
  </si>
  <si>
    <t>Saison  2021 / 2022</t>
  </si>
  <si>
    <t>WETTKAMPFTERMINE UND PAARUNGEN</t>
  </si>
  <si>
    <t>1. Wettkampftag</t>
  </si>
  <si>
    <t>Heimmannschaft</t>
  </si>
  <si>
    <t>:</t>
  </si>
  <si>
    <t xml:space="preserve">   Gastmannschaft</t>
  </si>
  <si>
    <t>Abwiegen</t>
  </si>
  <si>
    <t>Beginn</t>
  </si>
  <si>
    <t>Kampfleiter</t>
  </si>
  <si>
    <t>Bemerkungen</t>
  </si>
  <si>
    <t>2. Wettkampftag</t>
  </si>
  <si>
    <t>3. Wettkampftag</t>
  </si>
  <si>
    <t>KTH Ehrang I</t>
  </si>
  <si>
    <t>ASC Zeilsheim</t>
  </si>
  <si>
    <t>KSV Grünstadt II</t>
  </si>
  <si>
    <t>KG Kindsbach/Rodalben</t>
  </si>
  <si>
    <t>4. Wettkampftag</t>
  </si>
  <si>
    <t>AC Mutterstadt II</t>
  </si>
  <si>
    <t>5. Wettkampftag</t>
  </si>
  <si>
    <t>6. Wettkampftag</t>
  </si>
  <si>
    <t>7. Wettkampftag</t>
  </si>
  <si>
    <t>8. Wettkampftag</t>
  </si>
  <si>
    <t>9. Wettkampftag</t>
  </si>
  <si>
    <t>10. Wettkampftag</t>
  </si>
  <si>
    <t>Oberliga</t>
  </si>
  <si>
    <t>Punkte Heim</t>
  </si>
  <si>
    <t>Punkte Gast</t>
  </si>
  <si>
    <t>TSG Haßloch</t>
  </si>
  <si>
    <t>KSV Hostenbach</t>
  </si>
  <si>
    <t>KSV Worms</t>
  </si>
  <si>
    <t>AC Weisenau</t>
  </si>
  <si>
    <t>KTH Ehrang II</t>
  </si>
  <si>
    <t>AV 03 Speyer II</t>
  </si>
  <si>
    <t>AC Altrip</t>
  </si>
  <si>
    <t>TSG Kaiserslautern</t>
  </si>
  <si>
    <t>Verein</t>
  </si>
  <si>
    <t>Relativpunkte</t>
  </si>
  <si>
    <t>Punkte</t>
  </si>
  <si>
    <t>Heinz Kuhn</t>
  </si>
  <si>
    <t>Albrecht Gäng</t>
  </si>
  <si>
    <t>Ralf Hofmann</t>
  </si>
  <si>
    <t>Andreas Wasik</t>
  </si>
  <si>
    <t>verlegt auf 30.10.21</t>
  </si>
  <si>
    <t>Jan Brückner</t>
  </si>
  <si>
    <t>Sven Mieger</t>
  </si>
  <si>
    <t>verlegt auf 13.11.21</t>
  </si>
  <si>
    <t>Jürgen Schenker</t>
  </si>
  <si>
    <t>Fernwettkampf</t>
  </si>
  <si>
    <t>Einholz/Linder</t>
  </si>
  <si>
    <t>Gäng/Hofmann</t>
  </si>
  <si>
    <t>Hirtz/?</t>
  </si>
  <si>
    <t>Hirtz/Unterberg</t>
  </si>
  <si>
    <t>Fernwettkampf/verl. auf 19.02.22</t>
  </si>
  <si>
    <t>Fernwettkampf/verl. auf 26.02.22</t>
  </si>
  <si>
    <t>verlegt auf 19.03.22</t>
  </si>
  <si>
    <t>Paul Brückner</t>
  </si>
  <si>
    <t>Hoffmann/Loch</t>
  </si>
  <si>
    <t>verlegt auf 09.04.22</t>
  </si>
  <si>
    <t>verlegt auf 02.04.22</t>
  </si>
  <si>
    <t>Unterberg/Beuthling</t>
  </si>
  <si>
    <t>Horst Joos</t>
  </si>
  <si>
    <t>Wiegebeginn</t>
  </si>
  <si>
    <t>Wettkampfbeginn</t>
  </si>
  <si>
    <t>FTG Pfungstadt</t>
  </si>
  <si>
    <t>15:00 Uhr</t>
  </si>
  <si>
    <t>16:00 Uhr</t>
  </si>
  <si>
    <t>18:00 Uhr</t>
  </si>
  <si>
    <t>19:00 Uhr</t>
  </si>
  <si>
    <t>AC 1892 Mutterstadt II</t>
  </si>
  <si>
    <t>16.30 Uhr</t>
  </si>
  <si>
    <t>17.30 Uhr</t>
  </si>
  <si>
    <t>zugestimmt</t>
  </si>
  <si>
    <t>KSC 07 Schifferstadt II</t>
  </si>
  <si>
    <t>17:00 Uhr</t>
  </si>
  <si>
    <t>KSV Langen</t>
  </si>
  <si>
    <t>Kindsbach</t>
  </si>
  <si>
    <t>AC Heros Wemmetsweiler</t>
  </si>
  <si>
    <t>AC Altrip II</t>
  </si>
  <si>
    <t>KSV Grünstadt III</t>
  </si>
  <si>
    <t>1.</t>
  </si>
  <si>
    <t>2.</t>
  </si>
  <si>
    <t>3.</t>
  </si>
  <si>
    <t>4.</t>
  </si>
  <si>
    <t>5.</t>
  </si>
  <si>
    <t>6.</t>
  </si>
  <si>
    <t>7.</t>
  </si>
  <si>
    <t>8.</t>
  </si>
  <si>
    <t>D. Artimovich</t>
  </si>
  <si>
    <t>Fernwettkampf: verlegt auf 12.02.22</t>
  </si>
  <si>
    <t>Fernwettkampf; verlegtauf 26.02.22</t>
  </si>
  <si>
    <t>Ernst Schäfer</t>
  </si>
  <si>
    <t>Michael Schönherr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</si>
</sst>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 Rounded MT Bold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13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9" fillId="0" borderId="9" xfId="1" applyFont="1" applyFill="1" applyBorder="1" applyProtection="1"/>
    <xf numFmtId="0" fontId="9" fillId="0" borderId="10" xfId="1" applyFont="1" applyFill="1" applyBorder="1" applyProtection="1"/>
    <xf numFmtId="14" fontId="9" fillId="0" borderId="10" xfId="1" applyNumberFormat="1" applyFont="1" applyFill="1" applyBorder="1" applyProtection="1"/>
    <xf numFmtId="14" fontId="10" fillId="0" borderId="10" xfId="1" applyNumberFormat="1" applyFont="1" applyFill="1" applyBorder="1" applyAlignment="1">
      <alignment horizontal="left"/>
    </xf>
    <xf numFmtId="0" fontId="11" fillId="0" borderId="10" xfId="1" applyFont="1" applyFill="1" applyBorder="1"/>
    <xf numFmtId="0" fontId="11" fillId="0" borderId="11" xfId="1" applyFont="1" applyFill="1" applyBorder="1"/>
    <xf numFmtId="0" fontId="1" fillId="0" borderId="0" xfId="1"/>
    <xf numFmtId="0" fontId="1" fillId="0" borderId="4" xfId="1" applyFont="1" applyFill="1" applyBorder="1" applyProtection="1"/>
    <xf numFmtId="0" fontId="12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Protection="1"/>
    <xf numFmtId="0" fontId="10" fillId="0" borderId="12" xfId="1" applyFont="1" applyFill="1" applyBorder="1" applyAlignment="1" applyProtection="1">
      <alignment horizontal="center"/>
    </xf>
    <xf numFmtId="0" fontId="14" fillId="0" borderId="4" xfId="1" applyFont="1" applyFill="1" applyBorder="1" applyProtection="1"/>
    <xf numFmtId="0" fontId="1" fillId="0" borderId="13" xfId="1" applyFont="1" applyFill="1" applyBorder="1" applyAlignment="1" applyProtection="1">
      <alignment horizontal="left"/>
    </xf>
    <xf numFmtId="0" fontId="13" fillId="0" borderId="14" xfId="1" applyFont="1" applyFill="1" applyBorder="1" applyAlignment="1" applyProtection="1">
      <alignment horizontal="center"/>
    </xf>
    <xf numFmtId="20" fontId="1" fillId="0" borderId="15" xfId="1" applyNumberFormat="1" applyFont="1" applyFill="1" applyBorder="1" applyAlignment="1">
      <alignment horizontal="center"/>
    </xf>
    <xf numFmtId="20" fontId="13" fillId="0" borderId="12" xfId="1" applyNumberFormat="1" applyFont="1" applyFill="1" applyBorder="1" applyAlignment="1" applyProtection="1">
      <alignment horizontal="center"/>
    </xf>
    <xf numFmtId="0" fontId="13" fillId="0" borderId="12" xfId="1" applyFont="1" applyFill="1" applyBorder="1" applyProtection="1">
      <protection locked="0"/>
    </xf>
    <xf numFmtId="0" fontId="15" fillId="0" borderId="12" xfId="1" applyFont="1" applyFill="1" applyBorder="1" applyProtection="1">
      <protection locked="0"/>
    </xf>
    <xf numFmtId="0" fontId="16" fillId="0" borderId="12" xfId="1" applyFont="1" applyFill="1" applyBorder="1" applyProtection="1">
      <protection locked="0"/>
    </xf>
    <xf numFmtId="0" fontId="17" fillId="0" borderId="0" xfId="1" applyFont="1"/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3" xfId="1" applyFont="1" applyFill="1" applyBorder="1" applyProtection="1"/>
    <xf numFmtId="0" fontId="13" fillId="0" borderId="14" xfId="1" applyFont="1" applyFill="1" applyBorder="1" applyProtection="1"/>
    <xf numFmtId="0" fontId="1" fillId="0" borderId="14" xfId="1" applyFont="1" applyFill="1" applyBorder="1" applyAlignment="1" applyProtection="1"/>
    <xf numFmtId="0" fontId="1" fillId="0" borderId="15" xfId="1" applyBorder="1" applyAlignment="1"/>
    <xf numFmtId="0" fontId="1" fillId="0" borderId="0" xfId="1" applyFont="1"/>
    <xf numFmtId="0" fontId="13" fillId="3" borderId="14" xfId="1" applyFont="1" applyFill="1" applyBorder="1" applyAlignment="1" applyProtection="1">
      <alignment horizontal="center"/>
    </xf>
    <xf numFmtId="0" fontId="13" fillId="3" borderId="12" xfId="1" applyFont="1" applyFill="1" applyBorder="1" applyProtection="1">
      <protection locked="0"/>
    </xf>
    <xf numFmtId="0" fontId="1" fillId="0" borderId="15" xfId="1" applyFont="1" applyBorder="1" applyAlignment="1"/>
    <xf numFmtId="0" fontId="1" fillId="0" borderId="15" xfId="1" applyFont="1" applyFill="1" applyBorder="1" applyAlignment="1" applyProtection="1"/>
    <xf numFmtId="0" fontId="13" fillId="0" borderId="0" xfId="1" applyFont="1"/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13" fillId="0" borderId="0" xfId="1" applyFont="1" applyFill="1" applyBorder="1"/>
    <xf numFmtId="0" fontId="10" fillId="0" borderId="0" xfId="1" applyFont="1" applyFill="1" applyBorder="1" applyAlignment="1" applyProtection="1">
      <alignment horizontal="center"/>
    </xf>
    <xf numFmtId="0" fontId="1" fillId="0" borderId="19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1" fillId="0" borderId="29" xfId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1" fillId="0" borderId="21" xfId="1" applyBorder="1" applyAlignment="1">
      <alignment horizontal="center"/>
    </xf>
    <xf numFmtId="14" fontId="9" fillId="0" borderId="10" xfId="1" applyNumberFormat="1" applyFont="1" applyFill="1" applyBorder="1" applyAlignment="1" applyProtection="1"/>
    <xf numFmtId="0" fontId="1" fillId="0" borderId="0" xfId="1" applyFont="1" applyFill="1" applyBorder="1"/>
    <xf numFmtId="0" fontId="17" fillId="0" borderId="20" xfId="1" applyFont="1" applyBorder="1" applyAlignment="1">
      <alignment horizontal="center"/>
    </xf>
    <xf numFmtId="0" fontId="1" fillId="0" borderId="13" xfId="1" applyFont="1" applyFill="1" applyBorder="1" applyAlignment="1" applyProtection="1"/>
    <xf numFmtId="0" fontId="1" fillId="0" borderId="14" xfId="1" applyBorder="1" applyAlignment="1"/>
    <xf numFmtId="0" fontId="1" fillId="0" borderId="14" xfId="1" applyFont="1" applyFill="1" applyBorder="1" applyAlignment="1" applyProtection="1">
      <alignment horizontal="center"/>
    </xf>
    <xf numFmtId="0" fontId="1" fillId="0" borderId="30" xfId="1" applyFont="1" applyFill="1" applyBorder="1" applyProtection="1"/>
    <xf numFmtId="0" fontId="18" fillId="0" borderId="0" xfId="2"/>
    <xf numFmtId="0" fontId="18" fillId="0" borderId="0" xfId="2" applyAlignment="1">
      <alignment horizontal="center"/>
    </xf>
    <xf numFmtId="0" fontId="19" fillId="0" borderId="31" xfId="2" applyFont="1" applyBorder="1" applyAlignment="1">
      <alignment horizontal="center"/>
    </xf>
    <xf numFmtId="0" fontId="19" fillId="0" borderId="32" xfId="2" applyFont="1" applyBorder="1" applyAlignment="1">
      <alignment horizontal="center"/>
    </xf>
    <xf numFmtId="0" fontId="19" fillId="0" borderId="33" xfId="2" applyFont="1" applyBorder="1" applyAlignment="1">
      <alignment horizontal="center"/>
    </xf>
    <xf numFmtId="0" fontId="18" fillId="0" borderId="0" xfId="2" applyFill="1" applyBorder="1"/>
    <xf numFmtId="0" fontId="18" fillId="0" borderId="34" xfId="2" applyFill="1" applyBorder="1"/>
    <xf numFmtId="0" fontId="18" fillId="0" borderId="34" xfId="2" applyBorder="1" applyAlignment="1">
      <alignment horizontal="center"/>
    </xf>
    <xf numFmtId="0" fontId="18" fillId="0" borderId="35" xfId="2" applyFill="1" applyBorder="1"/>
    <xf numFmtId="0" fontId="18" fillId="0" borderId="35" xfId="2" applyBorder="1" applyAlignment="1">
      <alignment horizontal="center"/>
    </xf>
    <xf numFmtId="0" fontId="18" fillId="0" borderId="36" xfId="2" applyFill="1" applyBorder="1"/>
    <xf numFmtId="0" fontId="20" fillId="0" borderId="0" xfId="1" applyFont="1"/>
    <xf numFmtId="0" fontId="3" fillId="0" borderId="12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7" xfId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37" xfId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1" fillId="0" borderId="38" xfId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14" xfId="1" applyFont="1" applyFill="1" applyBorder="1" applyAlignment="1" applyProtection="1">
      <alignment horizontal="left"/>
    </xf>
    <xf numFmtId="0" fontId="1" fillId="0" borderId="15" xfId="1" applyFont="1" applyFill="1" applyBorder="1" applyAlignment="1" applyProtection="1">
      <alignment horizontal="left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4" xfId="1" applyFont="1" applyFill="1" applyBorder="1" applyAlignment="1" applyProtection="1"/>
    <xf numFmtId="0" fontId="1" fillId="0" borderId="15" xfId="1" applyBorder="1" applyAlignment="1"/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8" xfId="1" applyFont="1" applyFill="1" applyBorder="1" applyAlignment="1" applyProtection="1">
      <alignment horizontal="center"/>
    </xf>
    <xf numFmtId="0" fontId="1" fillId="0" borderId="15" xfId="1" applyFont="1" applyBorder="1" applyAlignment="1"/>
  </cellXfs>
  <cellStyles count="3">
    <cellStyle name="Standard" xfId="0" builtinId="0"/>
    <cellStyle name="Standard 2" xfId="1" xr:uid="{A48AE2C2-E6F3-4626-85B7-B7E26D742309}"/>
    <cellStyle name="Standard 3" xfId="2" xr:uid="{9E37CE41-93EF-4D96-9682-828ECEFAB2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28575</xdr:rowOff>
    </xdr:from>
    <xdr:to>
      <xdr:col>3</xdr:col>
      <xdr:colOff>190500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96A97-FA91-4C25-987B-C84999F0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8575"/>
          <a:ext cx="819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1</xdr:col>
      <xdr:colOff>942975</xdr:colOff>
      <xdr:row>1</xdr:row>
      <xdr:rowOff>123825</xdr:rowOff>
    </xdr:to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07358590-E795-40BC-8B11-ED61E33AC95A}"/>
            </a:ext>
          </a:extLst>
        </xdr:cNvPr>
        <xdr:cNvSpPr txBox="1">
          <a:spLocks noChangeArrowheads="1"/>
        </xdr:cNvSpPr>
      </xdr:nvSpPr>
      <xdr:spPr bwMode="auto">
        <a:xfrm>
          <a:off x="47625" y="161925"/>
          <a:ext cx="2238375" cy="266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de-DE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Stand: 15.08.2021</a:t>
          </a:r>
          <a:endParaRPr lang="de-D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142875</xdr:colOff>
      <xdr:row>0</xdr:row>
      <xdr:rowOff>85725</xdr:rowOff>
    </xdr:from>
    <xdr:to>
      <xdr:col>8</xdr:col>
      <xdr:colOff>0</xdr:colOff>
      <xdr:row>2</xdr:row>
      <xdr:rowOff>209550</xdr:rowOff>
    </xdr:to>
    <xdr:pic>
      <xdr:nvPicPr>
        <xdr:cNvPr id="4" name="Picture 49" descr="GVRLP-Wappen">
          <a:extLst>
            <a:ext uri="{FF2B5EF4-FFF2-40B4-BE49-F238E27FC236}">
              <a16:creationId xmlns:a16="http://schemas.microsoft.com/office/drawing/2014/main" id="{1B9B0416-F339-4699-B284-14115ED4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85725"/>
          <a:ext cx="762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228600</xdr:colOff>
      <xdr:row>0</xdr:row>
      <xdr:rowOff>85725</xdr:rowOff>
    </xdr:from>
    <xdr:to>
      <xdr:col>8</xdr:col>
      <xdr:colOff>981075</xdr:colOff>
      <xdr:row>2</xdr:row>
      <xdr:rowOff>228600</xdr:rowOff>
    </xdr:to>
    <xdr:pic>
      <xdr:nvPicPr>
        <xdr:cNvPr id="5" name="Picture 50" descr="SGV-Logo">
          <a:extLst>
            <a:ext uri="{FF2B5EF4-FFF2-40B4-BE49-F238E27FC236}">
              <a16:creationId xmlns:a16="http://schemas.microsoft.com/office/drawing/2014/main" id="{2A7C439A-987D-4EA5-8BB0-AF0ED395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85725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28575</xdr:rowOff>
    </xdr:from>
    <xdr:to>
      <xdr:col>3</xdr:col>
      <xdr:colOff>190500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2D7836-E0FF-4D66-B17D-3ADF3D53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8575"/>
          <a:ext cx="809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161925</xdr:rowOff>
    </xdr:from>
    <xdr:to>
      <xdr:col>1</xdr:col>
      <xdr:colOff>942975</xdr:colOff>
      <xdr:row>1</xdr:row>
      <xdr:rowOff>123825</xdr:rowOff>
    </xdr:to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5CEC7E8F-D40B-4691-9522-A7A189A15F8E}"/>
            </a:ext>
          </a:extLst>
        </xdr:cNvPr>
        <xdr:cNvSpPr txBox="1">
          <a:spLocks noChangeArrowheads="1"/>
        </xdr:cNvSpPr>
      </xdr:nvSpPr>
      <xdr:spPr bwMode="auto">
        <a:xfrm>
          <a:off x="104775" y="161925"/>
          <a:ext cx="1066800" cy="266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Calibri"/>
            </a:rPr>
            <a:t>Stand: 15.08.2021</a:t>
          </a:r>
          <a:endParaRPr lang="de-D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342900</xdr:colOff>
      <xdr:row>0</xdr:row>
      <xdr:rowOff>104775</xdr:rowOff>
    </xdr:from>
    <xdr:to>
      <xdr:col>8</xdr:col>
      <xdr:colOff>285750</xdr:colOff>
      <xdr:row>2</xdr:row>
      <xdr:rowOff>228600</xdr:rowOff>
    </xdr:to>
    <xdr:pic>
      <xdr:nvPicPr>
        <xdr:cNvPr id="4" name="Picture 49" descr="GVRLP-Wappen">
          <a:extLst>
            <a:ext uri="{FF2B5EF4-FFF2-40B4-BE49-F238E27FC236}">
              <a16:creationId xmlns:a16="http://schemas.microsoft.com/office/drawing/2014/main" id="{3175653A-FBE2-4DE1-B7D0-B673F175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04775"/>
          <a:ext cx="790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514350</xdr:colOff>
      <xdr:row>0</xdr:row>
      <xdr:rowOff>76200</xdr:rowOff>
    </xdr:from>
    <xdr:to>
      <xdr:col>8</xdr:col>
      <xdr:colOff>1238250</xdr:colOff>
      <xdr:row>2</xdr:row>
      <xdr:rowOff>190500</xdr:rowOff>
    </xdr:to>
    <xdr:pic>
      <xdr:nvPicPr>
        <xdr:cNvPr id="5" name="Picture 50" descr="SGV-Logo">
          <a:extLst>
            <a:ext uri="{FF2B5EF4-FFF2-40B4-BE49-F238E27FC236}">
              <a16:creationId xmlns:a16="http://schemas.microsoft.com/office/drawing/2014/main" id="{57061FC8-4C38-4B41-A3F5-84AB2C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76200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chnerD\Downloads\Rundenauslosung_21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losung_5_Hin_Rück"/>
      <sheetName val="Auslosung_9 _OL"/>
      <sheetName val="Auslosung_5_RL"/>
      <sheetName val="Auslosung_5_LL"/>
      <sheetName val="Auslosung_4_LL"/>
      <sheetName val="Auslosung_4_LL_A"/>
      <sheetName val="Auslosung_RL_1819"/>
      <sheetName val="Auslosung_OL_2122"/>
      <sheetName val="Auslosung_6_RL_2122"/>
      <sheetName val="Auslosung_5_LL_1819"/>
      <sheetName val="Auslosung_6_LL_1819"/>
      <sheetName val="Auslosung_7_LL_1819"/>
      <sheetName val="Tabelle3"/>
      <sheetName val="LL_19_20"/>
      <sheetName val="OL_21_22"/>
      <sheetName val="RL_21_22"/>
      <sheetName val="RL_19_20"/>
      <sheetName val="LL_A"/>
      <sheetName val="Wiegezeiten"/>
      <sheetName val="Tabelle1"/>
    </sheetNames>
    <sheetDataSet>
      <sheetData sheetId="0"/>
      <sheetData sheetId="1">
        <row r="1">
          <cell r="D1">
            <v>44478</v>
          </cell>
          <cell r="E1"/>
          <cell r="F1"/>
        </row>
      </sheetData>
      <sheetData sheetId="2"/>
      <sheetData sheetId="3"/>
      <sheetData sheetId="4"/>
      <sheetData sheetId="5"/>
      <sheetData sheetId="6"/>
      <sheetData sheetId="7">
        <row r="7">
          <cell r="L7">
            <v>44618</v>
          </cell>
          <cell r="P7">
            <v>44632</v>
          </cell>
          <cell r="T7">
            <v>44646</v>
          </cell>
        </row>
        <row r="9">
          <cell r="L9" t="str">
            <v>AC Altrip</v>
          </cell>
          <cell r="N9" t="str">
            <v>KTH Ehrang II</v>
          </cell>
          <cell r="P9" t="str">
            <v>KTH Ehrang II</v>
          </cell>
          <cell r="R9" t="str">
            <v>AV 03 Speyer II</v>
          </cell>
          <cell r="T9" t="str">
            <v>AV 03 Speyer II</v>
          </cell>
          <cell r="V9" t="str">
            <v>TSG Kaiserslautern</v>
          </cell>
        </row>
        <row r="10">
          <cell r="L10" t="str">
            <v>TSG Haßloch</v>
          </cell>
          <cell r="N10" t="str">
            <v>TSG Kaiserslautern</v>
          </cell>
          <cell r="P10" t="str">
            <v>TSG Kaiserslautern</v>
          </cell>
          <cell r="R10" t="str">
            <v>AC Altrip</v>
          </cell>
          <cell r="T10" t="str">
            <v>AC Altrip</v>
          </cell>
          <cell r="V10" t="str">
            <v>TSG Haßloch</v>
          </cell>
        </row>
        <row r="11">
          <cell r="L11" t="str">
            <v>AC Weisenau</v>
          </cell>
          <cell r="N11" t="str">
            <v>AV 03 Speyer II</v>
          </cell>
          <cell r="P11" t="str">
            <v>AC Weisenau</v>
          </cell>
          <cell r="R11" t="str">
            <v>TSG Haßloch</v>
          </cell>
          <cell r="T11" t="str">
            <v>KTH Ehrang II</v>
          </cell>
          <cell r="V11" t="str">
            <v>AC Weisenau</v>
          </cell>
        </row>
      </sheetData>
      <sheetData sheetId="8">
        <row r="1">
          <cell r="D1">
            <v>44478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>
            <v>1</v>
          </cell>
          <cell r="C4" t="str">
            <v>FTG Pfungstadt</v>
          </cell>
          <cell r="D4" t="str">
            <v>15:00 Uhr</v>
          </cell>
          <cell r="E4" t="str">
            <v>16:00 Uhr</v>
          </cell>
        </row>
        <row r="5">
          <cell r="B5">
            <v>2</v>
          </cell>
          <cell r="C5" t="str">
            <v>AC Altrip</v>
          </cell>
          <cell r="D5" t="str">
            <v>18:00 Uhr</v>
          </cell>
          <cell r="E5" t="str">
            <v>19:00 Uhr</v>
          </cell>
        </row>
        <row r="6">
          <cell r="B6">
            <v>3</v>
          </cell>
          <cell r="C6" t="str">
            <v>AC 1892 Mutterstadt II</v>
          </cell>
          <cell r="D6" t="str">
            <v>16.30 Uhr</v>
          </cell>
          <cell r="E6" t="str">
            <v>17.30 Uhr</v>
          </cell>
        </row>
        <row r="7">
          <cell r="B7">
            <v>4</v>
          </cell>
          <cell r="C7" t="str">
            <v>KSV Grünstadt II</v>
          </cell>
          <cell r="D7" t="str">
            <v>18:00 Uhr</v>
          </cell>
          <cell r="E7" t="str">
            <v>19:00 Uhr</v>
          </cell>
        </row>
        <row r="8">
          <cell r="B8">
            <v>5</v>
          </cell>
          <cell r="C8" t="str">
            <v>TSG Haßloch</v>
          </cell>
          <cell r="D8" t="str">
            <v>18:00 Uhr</v>
          </cell>
          <cell r="E8" t="str">
            <v>19:00 Uhr</v>
          </cell>
        </row>
        <row r="9">
          <cell r="B9">
            <v>6</v>
          </cell>
          <cell r="C9" t="str">
            <v>KSC 07 Schifferstadt II</v>
          </cell>
          <cell r="D9" t="str">
            <v>17:00 Uhr</v>
          </cell>
          <cell r="E9" t="str">
            <v>18:00 Uhr</v>
          </cell>
        </row>
        <row r="10">
          <cell r="B10">
            <v>8</v>
          </cell>
          <cell r="C10" t="str">
            <v>KSV Langen</v>
          </cell>
          <cell r="D10" t="str">
            <v>16:00 Uhr</v>
          </cell>
          <cell r="E10" t="str">
            <v>17:00 Uhr</v>
          </cell>
        </row>
        <row r="11">
          <cell r="B11">
            <v>9</v>
          </cell>
          <cell r="C11" t="str">
            <v>KG Kindsbach/Rodalben</v>
          </cell>
          <cell r="D11" t="str">
            <v>18:00 Uhr</v>
          </cell>
          <cell r="E11" t="str">
            <v>19:00 Uhr</v>
          </cell>
        </row>
        <row r="12">
          <cell r="B12">
            <v>11</v>
          </cell>
          <cell r="C12" t="str">
            <v>TSG Kaiserslautern</v>
          </cell>
          <cell r="D12" t="str">
            <v>18:00 Uhr</v>
          </cell>
          <cell r="E12" t="str">
            <v>19:00 Uhr</v>
          </cell>
        </row>
        <row r="13">
          <cell r="B13">
            <v>12</v>
          </cell>
          <cell r="C13" t="str">
            <v>AC Weisenau</v>
          </cell>
          <cell r="D13" t="str">
            <v>17:00 Uhr</v>
          </cell>
          <cell r="E13" t="str">
            <v>18:00 Uhr</v>
          </cell>
        </row>
        <row r="14">
          <cell r="B14">
            <v>13</v>
          </cell>
          <cell r="C14" t="str">
            <v>ASC Zeilsheim</v>
          </cell>
          <cell r="D14" t="str">
            <v>15:00 Uhr</v>
          </cell>
          <cell r="E14" t="str">
            <v>16:00 Uhr</v>
          </cell>
        </row>
        <row r="15">
          <cell r="B15">
            <v>14</v>
          </cell>
          <cell r="C15" t="str">
            <v>KSV Worms</v>
          </cell>
          <cell r="D15" t="str">
            <v>18:00 Uhr</v>
          </cell>
          <cell r="E15" t="str">
            <v>19:00 Uhr</v>
          </cell>
        </row>
        <row r="16">
          <cell r="B16">
            <v>15</v>
          </cell>
          <cell r="C16" t="str">
            <v>KTH Ehrang I</v>
          </cell>
          <cell r="D16" t="str">
            <v>18:00 Uhr</v>
          </cell>
          <cell r="E16" t="str">
            <v>19:00 Uhr</v>
          </cell>
        </row>
        <row r="17">
          <cell r="B17">
            <v>16</v>
          </cell>
          <cell r="C17" t="str">
            <v>AC Heros Wemmetsweiler</v>
          </cell>
          <cell r="D17" t="str">
            <v>17:00 Uhr</v>
          </cell>
          <cell r="E17" t="str">
            <v>18:00 Uhr</v>
          </cell>
        </row>
        <row r="18">
          <cell r="B18">
            <v>17</v>
          </cell>
          <cell r="C18" t="str">
            <v>AC Altrip II</v>
          </cell>
          <cell r="D18"/>
          <cell r="E18"/>
        </row>
        <row r="19">
          <cell r="B19">
            <v>18</v>
          </cell>
          <cell r="C19" t="str">
            <v>KSV Hostenbach</v>
          </cell>
          <cell r="D19" t="str">
            <v>18:00 Uhr</v>
          </cell>
          <cell r="E19" t="str">
            <v>19:00 Uhr</v>
          </cell>
        </row>
        <row r="20">
          <cell r="B20">
            <v>19</v>
          </cell>
          <cell r="C20" t="str">
            <v>KTH Ehrang II</v>
          </cell>
          <cell r="D20" t="str">
            <v>15:00 Uhr</v>
          </cell>
          <cell r="E20" t="str">
            <v>16:00 Uhr</v>
          </cell>
        </row>
        <row r="21">
          <cell r="B21">
            <v>20</v>
          </cell>
          <cell r="C21" t="str">
            <v>KSV Grünstadt III</v>
          </cell>
          <cell r="D21" t="str">
            <v>15:00 Uhr</v>
          </cell>
          <cell r="E21" t="str">
            <v>16:00 Uhr</v>
          </cell>
        </row>
        <row r="22">
          <cell r="B22">
            <v>21</v>
          </cell>
          <cell r="C22" t="str">
            <v>AV 03 Speyer II</v>
          </cell>
          <cell r="D22" t="str">
            <v>18:00 Uhr</v>
          </cell>
          <cell r="E22" t="str">
            <v>19:00 Uhr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2B2C-3A91-4C7D-BECF-FA429166892D}">
  <sheetPr>
    <pageSetUpPr fitToPage="1"/>
  </sheetPr>
  <dimension ref="A1:R72"/>
  <sheetViews>
    <sheetView tabSelected="1" topLeftCell="A37" zoomScale="90" zoomScaleNormal="90" workbookViewId="0">
      <selection activeCell="T69" sqref="T69"/>
    </sheetView>
  </sheetViews>
  <sheetFormatPr baseColWidth="10" defaultRowHeight="13.2" outlineLevelCol="1" x14ac:dyDescent="0.25"/>
  <cols>
    <col min="1" max="1" width="20.109375" style="11" bestFit="1" customWidth="1"/>
    <col min="2" max="2" width="23.109375" style="11" bestFit="1" customWidth="1"/>
    <col min="3" max="3" width="0.88671875" style="11" customWidth="1"/>
    <col min="4" max="4" width="20" style="11" bestFit="1" customWidth="1"/>
    <col min="5" max="5" width="7.109375" style="11" customWidth="1"/>
    <col min="6" max="6" width="11.88671875" style="11" customWidth="1"/>
    <col min="7" max="7" width="12" style="11" customWidth="1"/>
    <col min="8" max="8" width="19.44140625" style="11" bestFit="1" customWidth="1"/>
    <col min="9" max="9" width="31" style="11" bestFit="1" customWidth="1"/>
    <col min="10" max="11" width="3.109375" style="11" customWidth="1" outlineLevel="1"/>
    <col min="12" max="12" width="11.5546875" style="11" customWidth="1"/>
    <col min="13" max="13" width="1.5546875" style="11" customWidth="1"/>
    <col min="14" max="14" width="11.109375" style="11" customWidth="1"/>
    <col min="15" max="15" width="11.5546875" style="11" customWidth="1"/>
    <col min="16" max="16" width="1.5546875" style="11" customWidth="1"/>
    <col min="17" max="17" width="11.109375" style="11" customWidth="1"/>
    <col min="18" max="246" width="11.44140625" style="11"/>
    <col min="247" max="247" width="3.44140625" style="11" customWidth="1"/>
    <col min="248" max="248" width="23.109375" style="11" bestFit="1" customWidth="1"/>
    <col min="249" max="249" width="0.88671875" style="11" customWidth="1"/>
    <col min="250" max="250" width="20" style="11" bestFit="1" customWidth="1"/>
    <col min="251" max="251" width="7.109375" style="11" customWidth="1"/>
    <col min="252" max="252" width="11.88671875" style="11" customWidth="1"/>
    <col min="253" max="253" width="12" style="11" customWidth="1"/>
    <col min="254" max="254" width="13.5546875" style="11" customWidth="1"/>
    <col min="255" max="255" width="22.33203125" style="11" customWidth="1"/>
    <col min="256" max="256" width="13.109375" style="11" customWidth="1"/>
    <col min="257" max="258" width="0" style="11" hidden="1" customWidth="1"/>
    <col min="259" max="259" width="21.88671875" style="11" customWidth="1"/>
    <col min="260" max="260" width="22.33203125" style="11" customWidth="1"/>
    <col min="261" max="502" width="11.44140625" style="11"/>
    <col min="503" max="503" width="3.44140625" style="11" customWidth="1"/>
    <col min="504" max="504" width="23.109375" style="11" bestFit="1" customWidth="1"/>
    <col min="505" max="505" width="0.88671875" style="11" customWidth="1"/>
    <col min="506" max="506" width="20" style="11" bestFit="1" customWidth="1"/>
    <col min="507" max="507" width="7.109375" style="11" customWidth="1"/>
    <col min="508" max="508" width="11.88671875" style="11" customWidth="1"/>
    <col min="509" max="509" width="12" style="11" customWidth="1"/>
    <col min="510" max="510" width="13.5546875" style="11" customWidth="1"/>
    <col min="511" max="511" width="22.33203125" style="11" customWidth="1"/>
    <col min="512" max="512" width="13.109375" style="11" customWidth="1"/>
    <col min="513" max="514" width="0" style="11" hidden="1" customWidth="1"/>
    <col min="515" max="515" width="21.88671875" style="11" customWidth="1"/>
    <col min="516" max="516" width="22.33203125" style="11" customWidth="1"/>
    <col min="517" max="758" width="11.44140625" style="11"/>
    <col min="759" max="759" width="3.44140625" style="11" customWidth="1"/>
    <col min="760" max="760" width="23.109375" style="11" bestFit="1" customWidth="1"/>
    <col min="761" max="761" width="0.88671875" style="11" customWidth="1"/>
    <col min="762" max="762" width="20" style="11" bestFit="1" customWidth="1"/>
    <col min="763" max="763" width="7.109375" style="11" customWidth="1"/>
    <col min="764" max="764" width="11.88671875" style="11" customWidth="1"/>
    <col min="765" max="765" width="12" style="11" customWidth="1"/>
    <col min="766" max="766" width="13.5546875" style="11" customWidth="1"/>
    <col min="767" max="767" width="22.33203125" style="11" customWidth="1"/>
    <col min="768" max="768" width="13.109375" style="11" customWidth="1"/>
    <col min="769" max="770" width="0" style="11" hidden="1" customWidth="1"/>
    <col min="771" max="771" width="21.88671875" style="11" customWidth="1"/>
    <col min="772" max="772" width="22.33203125" style="11" customWidth="1"/>
    <col min="773" max="1014" width="11.44140625" style="11"/>
    <col min="1015" max="1015" width="3.44140625" style="11" customWidth="1"/>
    <col min="1016" max="1016" width="23.109375" style="11" bestFit="1" customWidth="1"/>
    <col min="1017" max="1017" width="0.88671875" style="11" customWidth="1"/>
    <col min="1018" max="1018" width="20" style="11" bestFit="1" customWidth="1"/>
    <col min="1019" max="1019" width="7.109375" style="11" customWidth="1"/>
    <col min="1020" max="1020" width="11.88671875" style="11" customWidth="1"/>
    <col min="1021" max="1021" width="12" style="11" customWidth="1"/>
    <col min="1022" max="1022" width="13.5546875" style="11" customWidth="1"/>
    <col min="1023" max="1023" width="22.33203125" style="11" customWidth="1"/>
    <col min="1024" max="1024" width="13.109375" style="11" customWidth="1"/>
    <col min="1025" max="1026" width="0" style="11" hidden="1" customWidth="1"/>
    <col min="1027" max="1027" width="21.88671875" style="11" customWidth="1"/>
    <col min="1028" max="1028" width="22.33203125" style="11" customWidth="1"/>
    <col min="1029" max="1270" width="11.44140625" style="11"/>
    <col min="1271" max="1271" width="3.44140625" style="11" customWidth="1"/>
    <col min="1272" max="1272" width="23.109375" style="11" bestFit="1" customWidth="1"/>
    <col min="1273" max="1273" width="0.88671875" style="11" customWidth="1"/>
    <col min="1274" max="1274" width="20" style="11" bestFit="1" customWidth="1"/>
    <col min="1275" max="1275" width="7.109375" style="11" customWidth="1"/>
    <col min="1276" max="1276" width="11.88671875" style="11" customWidth="1"/>
    <col min="1277" max="1277" width="12" style="11" customWidth="1"/>
    <col min="1278" max="1278" width="13.5546875" style="11" customWidth="1"/>
    <col min="1279" max="1279" width="22.33203125" style="11" customWidth="1"/>
    <col min="1280" max="1280" width="13.109375" style="11" customWidth="1"/>
    <col min="1281" max="1282" width="0" style="11" hidden="1" customWidth="1"/>
    <col min="1283" max="1283" width="21.88671875" style="11" customWidth="1"/>
    <col min="1284" max="1284" width="22.33203125" style="11" customWidth="1"/>
    <col min="1285" max="1526" width="11.44140625" style="11"/>
    <col min="1527" max="1527" width="3.44140625" style="11" customWidth="1"/>
    <col min="1528" max="1528" width="23.109375" style="11" bestFit="1" customWidth="1"/>
    <col min="1529" max="1529" width="0.88671875" style="11" customWidth="1"/>
    <col min="1530" max="1530" width="20" style="11" bestFit="1" customWidth="1"/>
    <col min="1531" max="1531" width="7.109375" style="11" customWidth="1"/>
    <col min="1532" max="1532" width="11.88671875" style="11" customWidth="1"/>
    <col min="1533" max="1533" width="12" style="11" customWidth="1"/>
    <col min="1534" max="1534" width="13.5546875" style="11" customWidth="1"/>
    <col min="1535" max="1535" width="22.33203125" style="11" customWidth="1"/>
    <col min="1536" max="1536" width="13.109375" style="11" customWidth="1"/>
    <col min="1537" max="1538" width="0" style="11" hidden="1" customWidth="1"/>
    <col min="1539" max="1539" width="21.88671875" style="11" customWidth="1"/>
    <col min="1540" max="1540" width="22.33203125" style="11" customWidth="1"/>
    <col min="1541" max="1782" width="11.44140625" style="11"/>
    <col min="1783" max="1783" width="3.44140625" style="11" customWidth="1"/>
    <col min="1784" max="1784" width="23.109375" style="11" bestFit="1" customWidth="1"/>
    <col min="1785" max="1785" width="0.88671875" style="11" customWidth="1"/>
    <col min="1786" max="1786" width="20" style="11" bestFit="1" customWidth="1"/>
    <col min="1787" max="1787" width="7.109375" style="11" customWidth="1"/>
    <col min="1788" max="1788" width="11.88671875" style="11" customWidth="1"/>
    <col min="1789" max="1789" width="12" style="11" customWidth="1"/>
    <col min="1790" max="1790" width="13.5546875" style="11" customWidth="1"/>
    <col min="1791" max="1791" width="22.33203125" style="11" customWidth="1"/>
    <col min="1792" max="1792" width="13.109375" style="11" customWidth="1"/>
    <col min="1793" max="1794" width="0" style="11" hidden="1" customWidth="1"/>
    <col min="1795" max="1795" width="21.88671875" style="11" customWidth="1"/>
    <col min="1796" max="1796" width="22.33203125" style="11" customWidth="1"/>
    <col min="1797" max="2038" width="11.44140625" style="11"/>
    <col min="2039" max="2039" width="3.44140625" style="11" customWidth="1"/>
    <col min="2040" max="2040" width="23.109375" style="11" bestFit="1" customWidth="1"/>
    <col min="2041" max="2041" width="0.88671875" style="11" customWidth="1"/>
    <col min="2042" max="2042" width="20" style="11" bestFit="1" customWidth="1"/>
    <col min="2043" max="2043" width="7.109375" style="11" customWidth="1"/>
    <col min="2044" max="2044" width="11.88671875" style="11" customWidth="1"/>
    <col min="2045" max="2045" width="12" style="11" customWidth="1"/>
    <col min="2046" max="2046" width="13.5546875" style="11" customWidth="1"/>
    <col min="2047" max="2047" width="22.33203125" style="11" customWidth="1"/>
    <col min="2048" max="2048" width="13.109375" style="11" customWidth="1"/>
    <col min="2049" max="2050" width="0" style="11" hidden="1" customWidth="1"/>
    <col min="2051" max="2051" width="21.88671875" style="11" customWidth="1"/>
    <col min="2052" max="2052" width="22.33203125" style="11" customWidth="1"/>
    <col min="2053" max="2294" width="11.44140625" style="11"/>
    <col min="2295" max="2295" width="3.44140625" style="11" customWidth="1"/>
    <col min="2296" max="2296" width="23.109375" style="11" bestFit="1" customWidth="1"/>
    <col min="2297" max="2297" width="0.88671875" style="11" customWidth="1"/>
    <col min="2298" max="2298" width="20" style="11" bestFit="1" customWidth="1"/>
    <col min="2299" max="2299" width="7.109375" style="11" customWidth="1"/>
    <col min="2300" max="2300" width="11.88671875" style="11" customWidth="1"/>
    <col min="2301" max="2301" width="12" style="11" customWidth="1"/>
    <col min="2302" max="2302" width="13.5546875" style="11" customWidth="1"/>
    <col min="2303" max="2303" width="22.33203125" style="11" customWidth="1"/>
    <col min="2304" max="2304" width="13.109375" style="11" customWidth="1"/>
    <col min="2305" max="2306" width="0" style="11" hidden="1" customWidth="1"/>
    <col min="2307" max="2307" width="21.88671875" style="11" customWidth="1"/>
    <col min="2308" max="2308" width="22.33203125" style="11" customWidth="1"/>
    <col min="2309" max="2550" width="11.44140625" style="11"/>
    <col min="2551" max="2551" width="3.44140625" style="11" customWidth="1"/>
    <col min="2552" max="2552" width="23.109375" style="11" bestFit="1" customWidth="1"/>
    <col min="2553" max="2553" width="0.88671875" style="11" customWidth="1"/>
    <col min="2554" max="2554" width="20" style="11" bestFit="1" customWidth="1"/>
    <col min="2555" max="2555" width="7.109375" style="11" customWidth="1"/>
    <col min="2556" max="2556" width="11.88671875" style="11" customWidth="1"/>
    <col min="2557" max="2557" width="12" style="11" customWidth="1"/>
    <col min="2558" max="2558" width="13.5546875" style="11" customWidth="1"/>
    <col min="2559" max="2559" width="22.33203125" style="11" customWidth="1"/>
    <col min="2560" max="2560" width="13.109375" style="11" customWidth="1"/>
    <col min="2561" max="2562" width="0" style="11" hidden="1" customWidth="1"/>
    <col min="2563" max="2563" width="21.88671875" style="11" customWidth="1"/>
    <col min="2564" max="2564" width="22.33203125" style="11" customWidth="1"/>
    <col min="2565" max="2806" width="11.44140625" style="11"/>
    <col min="2807" max="2807" width="3.44140625" style="11" customWidth="1"/>
    <col min="2808" max="2808" width="23.109375" style="11" bestFit="1" customWidth="1"/>
    <col min="2809" max="2809" width="0.88671875" style="11" customWidth="1"/>
    <col min="2810" max="2810" width="20" style="11" bestFit="1" customWidth="1"/>
    <col min="2811" max="2811" width="7.109375" style="11" customWidth="1"/>
    <col min="2812" max="2812" width="11.88671875" style="11" customWidth="1"/>
    <col min="2813" max="2813" width="12" style="11" customWidth="1"/>
    <col min="2814" max="2814" width="13.5546875" style="11" customWidth="1"/>
    <col min="2815" max="2815" width="22.33203125" style="11" customWidth="1"/>
    <col min="2816" max="2816" width="13.109375" style="11" customWidth="1"/>
    <col min="2817" max="2818" width="0" style="11" hidden="1" customWidth="1"/>
    <col min="2819" max="2819" width="21.88671875" style="11" customWidth="1"/>
    <col min="2820" max="2820" width="22.33203125" style="11" customWidth="1"/>
    <col min="2821" max="3062" width="11.44140625" style="11"/>
    <col min="3063" max="3063" width="3.44140625" style="11" customWidth="1"/>
    <col min="3064" max="3064" width="23.109375" style="11" bestFit="1" customWidth="1"/>
    <col min="3065" max="3065" width="0.88671875" style="11" customWidth="1"/>
    <col min="3066" max="3066" width="20" style="11" bestFit="1" customWidth="1"/>
    <col min="3067" max="3067" width="7.109375" style="11" customWidth="1"/>
    <col min="3068" max="3068" width="11.88671875" style="11" customWidth="1"/>
    <col min="3069" max="3069" width="12" style="11" customWidth="1"/>
    <col min="3070" max="3070" width="13.5546875" style="11" customWidth="1"/>
    <col min="3071" max="3071" width="22.33203125" style="11" customWidth="1"/>
    <col min="3072" max="3072" width="13.109375" style="11" customWidth="1"/>
    <col min="3073" max="3074" width="0" style="11" hidden="1" customWidth="1"/>
    <col min="3075" max="3075" width="21.88671875" style="11" customWidth="1"/>
    <col min="3076" max="3076" width="22.33203125" style="11" customWidth="1"/>
    <col min="3077" max="3318" width="11.44140625" style="11"/>
    <col min="3319" max="3319" width="3.44140625" style="11" customWidth="1"/>
    <col min="3320" max="3320" width="23.109375" style="11" bestFit="1" customWidth="1"/>
    <col min="3321" max="3321" width="0.88671875" style="11" customWidth="1"/>
    <col min="3322" max="3322" width="20" style="11" bestFit="1" customWidth="1"/>
    <col min="3323" max="3323" width="7.109375" style="11" customWidth="1"/>
    <col min="3324" max="3324" width="11.88671875" style="11" customWidth="1"/>
    <col min="3325" max="3325" width="12" style="11" customWidth="1"/>
    <col min="3326" max="3326" width="13.5546875" style="11" customWidth="1"/>
    <col min="3327" max="3327" width="22.33203125" style="11" customWidth="1"/>
    <col min="3328" max="3328" width="13.109375" style="11" customWidth="1"/>
    <col min="3329" max="3330" width="0" style="11" hidden="1" customWidth="1"/>
    <col min="3331" max="3331" width="21.88671875" style="11" customWidth="1"/>
    <col min="3332" max="3332" width="22.33203125" style="11" customWidth="1"/>
    <col min="3333" max="3574" width="11.44140625" style="11"/>
    <col min="3575" max="3575" width="3.44140625" style="11" customWidth="1"/>
    <col min="3576" max="3576" width="23.109375" style="11" bestFit="1" customWidth="1"/>
    <col min="3577" max="3577" width="0.88671875" style="11" customWidth="1"/>
    <col min="3578" max="3578" width="20" style="11" bestFit="1" customWidth="1"/>
    <col min="3579" max="3579" width="7.109375" style="11" customWidth="1"/>
    <col min="3580" max="3580" width="11.88671875" style="11" customWidth="1"/>
    <col min="3581" max="3581" width="12" style="11" customWidth="1"/>
    <col min="3582" max="3582" width="13.5546875" style="11" customWidth="1"/>
    <col min="3583" max="3583" width="22.33203125" style="11" customWidth="1"/>
    <col min="3584" max="3584" width="13.109375" style="11" customWidth="1"/>
    <col min="3585" max="3586" width="0" style="11" hidden="1" customWidth="1"/>
    <col min="3587" max="3587" width="21.88671875" style="11" customWidth="1"/>
    <col min="3588" max="3588" width="22.33203125" style="11" customWidth="1"/>
    <col min="3589" max="3830" width="11.44140625" style="11"/>
    <col min="3831" max="3831" width="3.44140625" style="11" customWidth="1"/>
    <col min="3832" max="3832" width="23.109375" style="11" bestFit="1" customWidth="1"/>
    <col min="3833" max="3833" width="0.88671875" style="11" customWidth="1"/>
    <col min="3834" max="3834" width="20" style="11" bestFit="1" customWidth="1"/>
    <col min="3835" max="3835" width="7.109375" style="11" customWidth="1"/>
    <col min="3836" max="3836" width="11.88671875" style="11" customWidth="1"/>
    <col min="3837" max="3837" width="12" style="11" customWidth="1"/>
    <col min="3838" max="3838" width="13.5546875" style="11" customWidth="1"/>
    <col min="3839" max="3839" width="22.33203125" style="11" customWidth="1"/>
    <col min="3840" max="3840" width="13.109375" style="11" customWidth="1"/>
    <col min="3841" max="3842" width="0" style="11" hidden="1" customWidth="1"/>
    <col min="3843" max="3843" width="21.88671875" style="11" customWidth="1"/>
    <col min="3844" max="3844" width="22.33203125" style="11" customWidth="1"/>
    <col min="3845" max="4086" width="11.44140625" style="11"/>
    <col min="4087" max="4087" width="3.44140625" style="11" customWidth="1"/>
    <col min="4088" max="4088" width="23.109375" style="11" bestFit="1" customWidth="1"/>
    <col min="4089" max="4089" width="0.88671875" style="11" customWidth="1"/>
    <col min="4090" max="4090" width="20" style="11" bestFit="1" customWidth="1"/>
    <col min="4091" max="4091" width="7.109375" style="11" customWidth="1"/>
    <col min="4092" max="4092" width="11.88671875" style="11" customWidth="1"/>
    <col min="4093" max="4093" width="12" style="11" customWidth="1"/>
    <col min="4094" max="4094" width="13.5546875" style="11" customWidth="1"/>
    <col min="4095" max="4095" width="22.33203125" style="11" customWidth="1"/>
    <col min="4096" max="4096" width="13.109375" style="11" customWidth="1"/>
    <col min="4097" max="4098" width="0" style="11" hidden="1" customWidth="1"/>
    <col min="4099" max="4099" width="21.88671875" style="11" customWidth="1"/>
    <col min="4100" max="4100" width="22.33203125" style="11" customWidth="1"/>
    <col min="4101" max="4342" width="11.44140625" style="11"/>
    <col min="4343" max="4343" width="3.44140625" style="11" customWidth="1"/>
    <col min="4344" max="4344" width="23.109375" style="11" bestFit="1" customWidth="1"/>
    <col min="4345" max="4345" width="0.88671875" style="11" customWidth="1"/>
    <col min="4346" max="4346" width="20" style="11" bestFit="1" customWidth="1"/>
    <col min="4347" max="4347" width="7.109375" style="11" customWidth="1"/>
    <col min="4348" max="4348" width="11.88671875" style="11" customWidth="1"/>
    <col min="4349" max="4349" width="12" style="11" customWidth="1"/>
    <col min="4350" max="4350" width="13.5546875" style="11" customWidth="1"/>
    <col min="4351" max="4351" width="22.33203125" style="11" customWidth="1"/>
    <col min="4352" max="4352" width="13.109375" style="11" customWidth="1"/>
    <col min="4353" max="4354" width="0" style="11" hidden="1" customWidth="1"/>
    <col min="4355" max="4355" width="21.88671875" style="11" customWidth="1"/>
    <col min="4356" max="4356" width="22.33203125" style="11" customWidth="1"/>
    <col min="4357" max="4598" width="11.44140625" style="11"/>
    <col min="4599" max="4599" width="3.44140625" style="11" customWidth="1"/>
    <col min="4600" max="4600" width="23.109375" style="11" bestFit="1" customWidth="1"/>
    <col min="4601" max="4601" width="0.88671875" style="11" customWidth="1"/>
    <col min="4602" max="4602" width="20" style="11" bestFit="1" customWidth="1"/>
    <col min="4603" max="4603" width="7.109375" style="11" customWidth="1"/>
    <col min="4604" max="4604" width="11.88671875" style="11" customWidth="1"/>
    <col min="4605" max="4605" width="12" style="11" customWidth="1"/>
    <col min="4606" max="4606" width="13.5546875" style="11" customWidth="1"/>
    <col min="4607" max="4607" width="22.33203125" style="11" customWidth="1"/>
    <col min="4608" max="4608" width="13.109375" style="11" customWidth="1"/>
    <col min="4609" max="4610" width="0" style="11" hidden="1" customWidth="1"/>
    <col min="4611" max="4611" width="21.88671875" style="11" customWidth="1"/>
    <col min="4612" max="4612" width="22.33203125" style="11" customWidth="1"/>
    <col min="4613" max="4854" width="11.44140625" style="11"/>
    <col min="4855" max="4855" width="3.44140625" style="11" customWidth="1"/>
    <col min="4856" max="4856" width="23.109375" style="11" bestFit="1" customWidth="1"/>
    <col min="4857" max="4857" width="0.88671875" style="11" customWidth="1"/>
    <col min="4858" max="4858" width="20" style="11" bestFit="1" customWidth="1"/>
    <col min="4859" max="4859" width="7.109375" style="11" customWidth="1"/>
    <col min="4860" max="4860" width="11.88671875" style="11" customWidth="1"/>
    <col min="4861" max="4861" width="12" style="11" customWidth="1"/>
    <col min="4862" max="4862" width="13.5546875" style="11" customWidth="1"/>
    <col min="4863" max="4863" width="22.33203125" style="11" customWidth="1"/>
    <col min="4864" max="4864" width="13.109375" style="11" customWidth="1"/>
    <col min="4865" max="4866" width="0" style="11" hidden="1" customWidth="1"/>
    <col min="4867" max="4867" width="21.88671875" style="11" customWidth="1"/>
    <col min="4868" max="4868" width="22.33203125" style="11" customWidth="1"/>
    <col min="4869" max="5110" width="11.44140625" style="11"/>
    <col min="5111" max="5111" width="3.44140625" style="11" customWidth="1"/>
    <col min="5112" max="5112" width="23.109375" style="11" bestFit="1" customWidth="1"/>
    <col min="5113" max="5113" width="0.88671875" style="11" customWidth="1"/>
    <col min="5114" max="5114" width="20" style="11" bestFit="1" customWidth="1"/>
    <col min="5115" max="5115" width="7.109375" style="11" customWidth="1"/>
    <col min="5116" max="5116" width="11.88671875" style="11" customWidth="1"/>
    <col min="5117" max="5117" width="12" style="11" customWidth="1"/>
    <col min="5118" max="5118" width="13.5546875" style="11" customWidth="1"/>
    <col min="5119" max="5119" width="22.33203125" style="11" customWidth="1"/>
    <col min="5120" max="5120" width="13.109375" style="11" customWidth="1"/>
    <col min="5121" max="5122" width="0" style="11" hidden="1" customWidth="1"/>
    <col min="5123" max="5123" width="21.88671875" style="11" customWidth="1"/>
    <col min="5124" max="5124" width="22.33203125" style="11" customWidth="1"/>
    <col min="5125" max="5366" width="11.44140625" style="11"/>
    <col min="5367" max="5367" width="3.44140625" style="11" customWidth="1"/>
    <col min="5368" max="5368" width="23.109375" style="11" bestFit="1" customWidth="1"/>
    <col min="5369" max="5369" width="0.88671875" style="11" customWidth="1"/>
    <col min="5370" max="5370" width="20" style="11" bestFit="1" customWidth="1"/>
    <col min="5371" max="5371" width="7.109375" style="11" customWidth="1"/>
    <col min="5372" max="5372" width="11.88671875" style="11" customWidth="1"/>
    <col min="5373" max="5373" width="12" style="11" customWidth="1"/>
    <col min="5374" max="5374" width="13.5546875" style="11" customWidth="1"/>
    <col min="5375" max="5375" width="22.33203125" style="11" customWidth="1"/>
    <col min="5376" max="5376" width="13.109375" style="11" customWidth="1"/>
    <col min="5377" max="5378" width="0" style="11" hidden="1" customWidth="1"/>
    <col min="5379" max="5379" width="21.88671875" style="11" customWidth="1"/>
    <col min="5380" max="5380" width="22.33203125" style="11" customWidth="1"/>
    <col min="5381" max="5622" width="11.44140625" style="11"/>
    <col min="5623" max="5623" width="3.44140625" style="11" customWidth="1"/>
    <col min="5624" max="5624" width="23.109375" style="11" bestFit="1" customWidth="1"/>
    <col min="5625" max="5625" width="0.88671875" style="11" customWidth="1"/>
    <col min="5626" max="5626" width="20" style="11" bestFit="1" customWidth="1"/>
    <col min="5627" max="5627" width="7.109375" style="11" customWidth="1"/>
    <col min="5628" max="5628" width="11.88671875" style="11" customWidth="1"/>
    <col min="5629" max="5629" width="12" style="11" customWidth="1"/>
    <col min="5630" max="5630" width="13.5546875" style="11" customWidth="1"/>
    <col min="5631" max="5631" width="22.33203125" style="11" customWidth="1"/>
    <col min="5632" max="5632" width="13.109375" style="11" customWidth="1"/>
    <col min="5633" max="5634" width="0" style="11" hidden="1" customWidth="1"/>
    <col min="5635" max="5635" width="21.88671875" style="11" customWidth="1"/>
    <col min="5636" max="5636" width="22.33203125" style="11" customWidth="1"/>
    <col min="5637" max="5878" width="11.44140625" style="11"/>
    <col min="5879" max="5879" width="3.44140625" style="11" customWidth="1"/>
    <col min="5880" max="5880" width="23.109375" style="11" bestFit="1" customWidth="1"/>
    <col min="5881" max="5881" width="0.88671875" style="11" customWidth="1"/>
    <col min="5882" max="5882" width="20" style="11" bestFit="1" customWidth="1"/>
    <col min="5883" max="5883" width="7.109375" style="11" customWidth="1"/>
    <col min="5884" max="5884" width="11.88671875" style="11" customWidth="1"/>
    <col min="5885" max="5885" width="12" style="11" customWidth="1"/>
    <col min="5886" max="5886" width="13.5546875" style="11" customWidth="1"/>
    <col min="5887" max="5887" width="22.33203125" style="11" customWidth="1"/>
    <col min="5888" max="5888" width="13.109375" style="11" customWidth="1"/>
    <col min="5889" max="5890" width="0" style="11" hidden="1" customWidth="1"/>
    <col min="5891" max="5891" width="21.88671875" style="11" customWidth="1"/>
    <col min="5892" max="5892" width="22.33203125" style="11" customWidth="1"/>
    <col min="5893" max="6134" width="11.44140625" style="11"/>
    <col min="6135" max="6135" width="3.44140625" style="11" customWidth="1"/>
    <col min="6136" max="6136" width="23.109375" style="11" bestFit="1" customWidth="1"/>
    <col min="6137" max="6137" width="0.88671875" style="11" customWidth="1"/>
    <col min="6138" max="6138" width="20" style="11" bestFit="1" customWidth="1"/>
    <col min="6139" max="6139" width="7.109375" style="11" customWidth="1"/>
    <col min="6140" max="6140" width="11.88671875" style="11" customWidth="1"/>
    <col min="6141" max="6141" width="12" style="11" customWidth="1"/>
    <col min="6142" max="6142" width="13.5546875" style="11" customWidth="1"/>
    <col min="6143" max="6143" width="22.33203125" style="11" customWidth="1"/>
    <col min="6144" max="6144" width="13.109375" style="11" customWidth="1"/>
    <col min="6145" max="6146" width="0" style="11" hidden="1" customWidth="1"/>
    <col min="6147" max="6147" width="21.88671875" style="11" customWidth="1"/>
    <col min="6148" max="6148" width="22.33203125" style="11" customWidth="1"/>
    <col min="6149" max="6390" width="11.44140625" style="11"/>
    <col min="6391" max="6391" width="3.44140625" style="11" customWidth="1"/>
    <col min="6392" max="6392" width="23.109375" style="11" bestFit="1" customWidth="1"/>
    <col min="6393" max="6393" width="0.88671875" style="11" customWidth="1"/>
    <col min="6394" max="6394" width="20" style="11" bestFit="1" customWidth="1"/>
    <col min="6395" max="6395" width="7.109375" style="11" customWidth="1"/>
    <col min="6396" max="6396" width="11.88671875" style="11" customWidth="1"/>
    <col min="6397" max="6397" width="12" style="11" customWidth="1"/>
    <col min="6398" max="6398" width="13.5546875" style="11" customWidth="1"/>
    <col min="6399" max="6399" width="22.33203125" style="11" customWidth="1"/>
    <col min="6400" max="6400" width="13.109375" style="11" customWidth="1"/>
    <col min="6401" max="6402" width="0" style="11" hidden="1" customWidth="1"/>
    <col min="6403" max="6403" width="21.88671875" style="11" customWidth="1"/>
    <col min="6404" max="6404" width="22.33203125" style="11" customWidth="1"/>
    <col min="6405" max="6646" width="11.44140625" style="11"/>
    <col min="6647" max="6647" width="3.44140625" style="11" customWidth="1"/>
    <col min="6648" max="6648" width="23.109375" style="11" bestFit="1" customWidth="1"/>
    <col min="6649" max="6649" width="0.88671875" style="11" customWidth="1"/>
    <col min="6650" max="6650" width="20" style="11" bestFit="1" customWidth="1"/>
    <col min="6651" max="6651" width="7.109375" style="11" customWidth="1"/>
    <col min="6652" max="6652" width="11.88671875" style="11" customWidth="1"/>
    <col min="6653" max="6653" width="12" style="11" customWidth="1"/>
    <col min="6654" max="6654" width="13.5546875" style="11" customWidth="1"/>
    <col min="6655" max="6655" width="22.33203125" style="11" customWidth="1"/>
    <col min="6656" max="6656" width="13.109375" style="11" customWidth="1"/>
    <col min="6657" max="6658" width="0" style="11" hidden="1" customWidth="1"/>
    <col min="6659" max="6659" width="21.88671875" style="11" customWidth="1"/>
    <col min="6660" max="6660" width="22.33203125" style="11" customWidth="1"/>
    <col min="6661" max="6902" width="11.44140625" style="11"/>
    <col min="6903" max="6903" width="3.44140625" style="11" customWidth="1"/>
    <col min="6904" max="6904" width="23.109375" style="11" bestFit="1" customWidth="1"/>
    <col min="6905" max="6905" width="0.88671875" style="11" customWidth="1"/>
    <col min="6906" max="6906" width="20" style="11" bestFit="1" customWidth="1"/>
    <col min="6907" max="6907" width="7.109375" style="11" customWidth="1"/>
    <col min="6908" max="6908" width="11.88671875" style="11" customWidth="1"/>
    <col min="6909" max="6909" width="12" style="11" customWidth="1"/>
    <col min="6910" max="6910" width="13.5546875" style="11" customWidth="1"/>
    <col min="6911" max="6911" width="22.33203125" style="11" customWidth="1"/>
    <col min="6912" max="6912" width="13.109375" style="11" customWidth="1"/>
    <col min="6913" max="6914" width="0" style="11" hidden="1" customWidth="1"/>
    <col min="6915" max="6915" width="21.88671875" style="11" customWidth="1"/>
    <col min="6916" max="6916" width="22.33203125" style="11" customWidth="1"/>
    <col min="6917" max="7158" width="11.44140625" style="11"/>
    <col min="7159" max="7159" width="3.44140625" style="11" customWidth="1"/>
    <col min="7160" max="7160" width="23.109375" style="11" bestFit="1" customWidth="1"/>
    <col min="7161" max="7161" width="0.88671875" style="11" customWidth="1"/>
    <col min="7162" max="7162" width="20" style="11" bestFit="1" customWidth="1"/>
    <col min="7163" max="7163" width="7.109375" style="11" customWidth="1"/>
    <col min="7164" max="7164" width="11.88671875" style="11" customWidth="1"/>
    <col min="7165" max="7165" width="12" style="11" customWidth="1"/>
    <col min="7166" max="7166" width="13.5546875" style="11" customWidth="1"/>
    <col min="7167" max="7167" width="22.33203125" style="11" customWidth="1"/>
    <col min="7168" max="7168" width="13.109375" style="11" customWidth="1"/>
    <col min="7169" max="7170" width="0" style="11" hidden="1" customWidth="1"/>
    <col min="7171" max="7171" width="21.88671875" style="11" customWidth="1"/>
    <col min="7172" max="7172" width="22.33203125" style="11" customWidth="1"/>
    <col min="7173" max="7414" width="11.44140625" style="11"/>
    <col min="7415" max="7415" width="3.44140625" style="11" customWidth="1"/>
    <col min="7416" max="7416" width="23.109375" style="11" bestFit="1" customWidth="1"/>
    <col min="7417" max="7417" width="0.88671875" style="11" customWidth="1"/>
    <col min="7418" max="7418" width="20" style="11" bestFit="1" customWidth="1"/>
    <col min="7419" max="7419" width="7.109375" style="11" customWidth="1"/>
    <col min="7420" max="7420" width="11.88671875" style="11" customWidth="1"/>
    <col min="7421" max="7421" width="12" style="11" customWidth="1"/>
    <col min="7422" max="7422" width="13.5546875" style="11" customWidth="1"/>
    <col min="7423" max="7423" width="22.33203125" style="11" customWidth="1"/>
    <col min="7424" max="7424" width="13.109375" style="11" customWidth="1"/>
    <col min="7425" max="7426" width="0" style="11" hidden="1" customWidth="1"/>
    <col min="7427" max="7427" width="21.88671875" style="11" customWidth="1"/>
    <col min="7428" max="7428" width="22.33203125" style="11" customWidth="1"/>
    <col min="7429" max="7670" width="11.44140625" style="11"/>
    <col min="7671" max="7671" width="3.44140625" style="11" customWidth="1"/>
    <col min="7672" max="7672" width="23.109375" style="11" bestFit="1" customWidth="1"/>
    <col min="7673" max="7673" width="0.88671875" style="11" customWidth="1"/>
    <col min="7674" max="7674" width="20" style="11" bestFit="1" customWidth="1"/>
    <col min="7675" max="7675" width="7.109375" style="11" customWidth="1"/>
    <col min="7676" max="7676" width="11.88671875" style="11" customWidth="1"/>
    <col min="7677" max="7677" width="12" style="11" customWidth="1"/>
    <col min="7678" max="7678" width="13.5546875" style="11" customWidth="1"/>
    <col min="7679" max="7679" width="22.33203125" style="11" customWidth="1"/>
    <col min="7680" max="7680" width="13.109375" style="11" customWidth="1"/>
    <col min="7681" max="7682" width="0" style="11" hidden="1" customWidth="1"/>
    <col min="7683" max="7683" width="21.88671875" style="11" customWidth="1"/>
    <col min="7684" max="7684" width="22.33203125" style="11" customWidth="1"/>
    <col min="7685" max="7926" width="11.44140625" style="11"/>
    <col min="7927" max="7927" width="3.44140625" style="11" customWidth="1"/>
    <col min="7928" max="7928" width="23.109375" style="11" bestFit="1" customWidth="1"/>
    <col min="7929" max="7929" width="0.88671875" style="11" customWidth="1"/>
    <col min="7930" max="7930" width="20" style="11" bestFit="1" customWidth="1"/>
    <col min="7931" max="7931" width="7.109375" style="11" customWidth="1"/>
    <col min="7932" max="7932" width="11.88671875" style="11" customWidth="1"/>
    <col min="7933" max="7933" width="12" style="11" customWidth="1"/>
    <col min="7934" max="7934" width="13.5546875" style="11" customWidth="1"/>
    <col min="7935" max="7935" width="22.33203125" style="11" customWidth="1"/>
    <col min="7936" max="7936" width="13.109375" style="11" customWidth="1"/>
    <col min="7937" max="7938" width="0" style="11" hidden="1" customWidth="1"/>
    <col min="7939" max="7939" width="21.88671875" style="11" customWidth="1"/>
    <col min="7940" max="7940" width="22.33203125" style="11" customWidth="1"/>
    <col min="7941" max="8182" width="11.44140625" style="11"/>
    <col min="8183" max="8183" width="3.44140625" style="11" customWidth="1"/>
    <col min="8184" max="8184" width="23.109375" style="11" bestFit="1" customWidth="1"/>
    <col min="8185" max="8185" width="0.88671875" style="11" customWidth="1"/>
    <col min="8186" max="8186" width="20" style="11" bestFit="1" customWidth="1"/>
    <col min="8187" max="8187" width="7.109375" style="11" customWidth="1"/>
    <col min="8188" max="8188" width="11.88671875" style="11" customWidth="1"/>
    <col min="8189" max="8189" width="12" style="11" customWidth="1"/>
    <col min="8190" max="8190" width="13.5546875" style="11" customWidth="1"/>
    <col min="8191" max="8191" width="22.33203125" style="11" customWidth="1"/>
    <col min="8192" max="8192" width="13.109375" style="11" customWidth="1"/>
    <col min="8193" max="8194" width="0" style="11" hidden="1" customWidth="1"/>
    <col min="8195" max="8195" width="21.88671875" style="11" customWidth="1"/>
    <col min="8196" max="8196" width="22.33203125" style="11" customWidth="1"/>
    <col min="8197" max="8438" width="11.44140625" style="11"/>
    <col min="8439" max="8439" width="3.44140625" style="11" customWidth="1"/>
    <col min="8440" max="8440" width="23.109375" style="11" bestFit="1" customWidth="1"/>
    <col min="8441" max="8441" width="0.88671875" style="11" customWidth="1"/>
    <col min="8442" max="8442" width="20" style="11" bestFit="1" customWidth="1"/>
    <col min="8443" max="8443" width="7.109375" style="11" customWidth="1"/>
    <col min="8444" max="8444" width="11.88671875" style="11" customWidth="1"/>
    <col min="8445" max="8445" width="12" style="11" customWidth="1"/>
    <col min="8446" max="8446" width="13.5546875" style="11" customWidth="1"/>
    <col min="8447" max="8447" width="22.33203125" style="11" customWidth="1"/>
    <col min="8448" max="8448" width="13.109375" style="11" customWidth="1"/>
    <col min="8449" max="8450" width="0" style="11" hidden="1" customWidth="1"/>
    <col min="8451" max="8451" width="21.88671875" style="11" customWidth="1"/>
    <col min="8452" max="8452" width="22.33203125" style="11" customWidth="1"/>
    <col min="8453" max="8694" width="11.44140625" style="11"/>
    <col min="8695" max="8695" width="3.44140625" style="11" customWidth="1"/>
    <col min="8696" max="8696" width="23.109375" style="11" bestFit="1" customWidth="1"/>
    <col min="8697" max="8697" width="0.88671875" style="11" customWidth="1"/>
    <col min="8698" max="8698" width="20" style="11" bestFit="1" customWidth="1"/>
    <col min="8699" max="8699" width="7.109375" style="11" customWidth="1"/>
    <col min="8700" max="8700" width="11.88671875" style="11" customWidth="1"/>
    <col min="8701" max="8701" width="12" style="11" customWidth="1"/>
    <col min="8702" max="8702" width="13.5546875" style="11" customWidth="1"/>
    <col min="8703" max="8703" width="22.33203125" style="11" customWidth="1"/>
    <col min="8704" max="8704" width="13.109375" style="11" customWidth="1"/>
    <col min="8705" max="8706" width="0" style="11" hidden="1" customWidth="1"/>
    <col min="8707" max="8707" width="21.88671875" style="11" customWidth="1"/>
    <col min="8708" max="8708" width="22.33203125" style="11" customWidth="1"/>
    <col min="8709" max="8950" width="11.44140625" style="11"/>
    <col min="8951" max="8951" width="3.44140625" style="11" customWidth="1"/>
    <col min="8952" max="8952" width="23.109375" style="11" bestFit="1" customWidth="1"/>
    <col min="8953" max="8953" width="0.88671875" style="11" customWidth="1"/>
    <col min="8954" max="8954" width="20" style="11" bestFit="1" customWidth="1"/>
    <col min="8955" max="8955" width="7.109375" style="11" customWidth="1"/>
    <col min="8956" max="8956" width="11.88671875" style="11" customWidth="1"/>
    <col min="8957" max="8957" width="12" style="11" customWidth="1"/>
    <col min="8958" max="8958" width="13.5546875" style="11" customWidth="1"/>
    <col min="8959" max="8959" width="22.33203125" style="11" customWidth="1"/>
    <col min="8960" max="8960" width="13.109375" style="11" customWidth="1"/>
    <col min="8961" max="8962" width="0" style="11" hidden="1" customWidth="1"/>
    <col min="8963" max="8963" width="21.88671875" style="11" customWidth="1"/>
    <col min="8964" max="8964" width="22.33203125" style="11" customWidth="1"/>
    <col min="8965" max="9206" width="11.44140625" style="11"/>
    <col min="9207" max="9207" width="3.44140625" style="11" customWidth="1"/>
    <col min="9208" max="9208" width="23.109375" style="11" bestFit="1" customWidth="1"/>
    <col min="9209" max="9209" width="0.88671875" style="11" customWidth="1"/>
    <col min="9210" max="9210" width="20" style="11" bestFit="1" customWidth="1"/>
    <col min="9211" max="9211" width="7.109375" style="11" customWidth="1"/>
    <col min="9212" max="9212" width="11.88671875" style="11" customWidth="1"/>
    <col min="9213" max="9213" width="12" style="11" customWidth="1"/>
    <col min="9214" max="9214" width="13.5546875" style="11" customWidth="1"/>
    <col min="9215" max="9215" width="22.33203125" style="11" customWidth="1"/>
    <col min="9216" max="9216" width="13.109375" style="11" customWidth="1"/>
    <col min="9217" max="9218" width="0" style="11" hidden="1" customWidth="1"/>
    <col min="9219" max="9219" width="21.88671875" style="11" customWidth="1"/>
    <col min="9220" max="9220" width="22.33203125" style="11" customWidth="1"/>
    <col min="9221" max="9462" width="11.44140625" style="11"/>
    <col min="9463" max="9463" width="3.44140625" style="11" customWidth="1"/>
    <col min="9464" max="9464" width="23.109375" style="11" bestFit="1" customWidth="1"/>
    <col min="9465" max="9465" width="0.88671875" style="11" customWidth="1"/>
    <col min="9466" max="9466" width="20" style="11" bestFit="1" customWidth="1"/>
    <col min="9467" max="9467" width="7.109375" style="11" customWidth="1"/>
    <col min="9468" max="9468" width="11.88671875" style="11" customWidth="1"/>
    <col min="9469" max="9469" width="12" style="11" customWidth="1"/>
    <col min="9470" max="9470" width="13.5546875" style="11" customWidth="1"/>
    <col min="9471" max="9471" width="22.33203125" style="11" customWidth="1"/>
    <col min="9472" max="9472" width="13.109375" style="11" customWidth="1"/>
    <col min="9473" max="9474" width="0" style="11" hidden="1" customWidth="1"/>
    <col min="9475" max="9475" width="21.88671875" style="11" customWidth="1"/>
    <col min="9476" max="9476" width="22.33203125" style="11" customWidth="1"/>
    <col min="9477" max="9718" width="11.44140625" style="11"/>
    <col min="9719" max="9719" width="3.44140625" style="11" customWidth="1"/>
    <col min="9720" max="9720" width="23.109375" style="11" bestFit="1" customWidth="1"/>
    <col min="9721" max="9721" width="0.88671875" style="11" customWidth="1"/>
    <col min="9722" max="9722" width="20" style="11" bestFit="1" customWidth="1"/>
    <col min="9723" max="9723" width="7.109375" style="11" customWidth="1"/>
    <col min="9724" max="9724" width="11.88671875" style="11" customWidth="1"/>
    <col min="9725" max="9725" width="12" style="11" customWidth="1"/>
    <col min="9726" max="9726" width="13.5546875" style="11" customWidth="1"/>
    <col min="9727" max="9727" width="22.33203125" style="11" customWidth="1"/>
    <col min="9728" max="9728" width="13.109375" style="11" customWidth="1"/>
    <col min="9729" max="9730" width="0" style="11" hidden="1" customWidth="1"/>
    <col min="9731" max="9731" width="21.88671875" style="11" customWidth="1"/>
    <col min="9732" max="9732" width="22.33203125" style="11" customWidth="1"/>
    <col min="9733" max="9974" width="11.44140625" style="11"/>
    <col min="9975" max="9975" width="3.44140625" style="11" customWidth="1"/>
    <col min="9976" max="9976" width="23.109375" style="11" bestFit="1" customWidth="1"/>
    <col min="9977" max="9977" width="0.88671875" style="11" customWidth="1"/>
    <col min="9978" max="9978" width="20" style="11" bestFit="1" customWidth="1"/>
    <col min="9979" max="9979" width="7.109375" style="11" customWidth="1"/>
    <col min="9980" max="9980" width="11.88671875" style="11" customWidth="1"/>
    <col min="9981" max="9981" width="12" style="11" customWidth="1"/>
    <col min="9982" max="9982" width="13.5546875" style="11" customWidth="1"/>
    <col min="9983" max="9983" width="22.33203125" style="11" customWidth="1"/>
    <col min="9984" max="9984" width="13.109375" style="11" customWidth="1"/>
    <col min="9985" max="9986" width="0" style="11" hidden="1" customWidth="1"/>
    <col min="9987" max="9987" width="21.88671875" style="11" customWidth="1"/>
    <col min="9988" max="9988" width="22.33203125" style="11" customWidth="1"/>
    <col min="9989" max="10230" width="11.44140625" style="11"/>
    <col min="10231" max="10231" width="3.44140625" style="11" customWidth="1"/>
    <col min="10232" max="10232" width="23.109375" style="11" bestFit="1" customWidth="1"/>
    <col min="10233" max="10233" width="0.88671875" style="11" customWidth="1"/>
    <col min="10234" max="10234" width="20" style="11" bestFit="1" customWidth="1"/>
    <col min="10235" max="10235" width="7.109375" style="11" customWidth="1"/>
    <col min="10236" max="10236" width="11.88671875" style="11" customWidth="1"/>
    <col min="10237" max="10237" width="12" style="11" customWidth="1"/>
    <col min="10238" max="10238" width="13.5546875" style="11" customWidth="1"/>
    <col min="10239" max="10239" width="22.33203125" style="11" customWidth="1"/>
    <col min="10240" max="10240" width="13.109375" style="11" customWidth="1"/>
    <col min="10241" max="10242" width="0" style="11" hidden="1" customWidth="1"/>
    <col min="10243" max="10243" width="21.88671875" style="11" customWidth="1"/>
    <col min="10244" max="10244" width="22.33203125" style="11" customWidth="1"/>
    <col min="10245" max="10486" width="11.44140625" style="11"/>
    <col min="10487" max="10487" width="3.44140625" style="11" customWidth="1"/>
    <col min="10488" max="10488" width="23.109375" style="11" bestFit="1" customWidth="1"/>
    <col min="10489" max="10489" width="0.88671875" style="11" customWidth="1"/>
    <col min="10490" max="10490" width="20" style="11" bestFit="1" customWidth="1"/>
    <col min="10491" max="10491" width="7.109375" style="11" customWidth="1"/>
    <col min="10492" max="10492" width="11.88671875" style="11" customWidth="1"/>
    <col min="10493" max="10493" width="12" style="11" customWidth="1"/>
    <col min="10494" max="10494" width="13.5546875" style="11" customWidth="1"/>
    <col min="10495" max="10495" width="22.33203125" style="11" customWidth="1"/>
    <col min="10496" max="10496" width="13.109375" style="11" customWidth="1"/>
    <col min="10497" max="10498" width="0" style="11" hidden="1" customWidth="1"/>
    <col min="10499" max="10499" width="21.88671875" style="11" customWidth="1"/>
    <col min="10500" max="10500" width="22.33203125" style="11" customWidth="1"/>
    <col min="10501" max="10742" width="11.44140625" style="11"/>
    <col min="10743" max="10743" width="3.44140625" style="11" customWidth="1"/>
    <col min="10744" max="10744" width="23.109375" style="11" bestFit="1" customWidth="1"/>
    <col min="10745" max="10745" width="0.88671875" style="11" customWidth="1"/>
    <col min="10746" max="10746" width="20" style="11" bestFit="1" customWidth="1"/>
    <col min="10747" max="10747" width="7.109375" style="11" customWidth="1"/>
    <col min="10748" max="10748" width="11.88671875" style="11" customWidth="1"/>
    <col min="10749" max="10749" width="12" style="11" customWidth="1"/>
    <col min="10750" max="10750" width="13.5546875" style="11" customWidth="1"/>
    <col min="10751" max="10751" width="22.33203125" style="11" customWidth="1"/>
    <col min="10752" max="10752" width="13.109375" style="11" customWidth="1"/>
    <col min="10753" max="10754" width="0" style="11" hidden="1" customWidth="1"/>
    <col min="10755" max="10755" width="21.88671875" style="11" customWidth="1"/>
    <col min="10756" max="10756" width="22.33203125" style="11" customWidth="1"/>
    <col min="10757" max="10998" width="11.44140625" style="11"/>
    <col min="10999" max="10999" width="3.44140625" style="11" customWidth="1"/>
    <col min="11000" max="11000" width="23.109375" style="11" bestFit="1" customWidth="1"/>
    <col min="11001" max="11001" width="0.88671875" style="11" customWidth="1"/>
    <col min="11002" max="11002" width="20" style="11" bestFit="1" customWidth="1"/>
    <col min="11003" max="11003" width="7.109375" style="11" customWidth="1"/>
    <col min="11004" max="11004" width="11.88671875" style="11" customWidth="1"/>
    <col min="11005" max="11005" width="12" style="11" customWidth="1"/>
    <col min="11006" max="11006" width="13.5546875" style="11" customWidth="1"/>
    <col min="11007" max="11007" width="22.33203125" style="11" customWidth="1"/>
    <col min="11008" max="11008" width="13.109375" style="11" customWidth="1"/>
    <col min="11009" max="11010" width="0" style="11" hidden="1" customWidth="1"/>
    <col min="11011" max="11011" width="21.88671875" style="11" customWidth="1"/>
    <col min="11012" max="11012" width="22.33203125" style="11" customWidth="1"/>
    <col min="11013" max="11254" width="11.44140625" style="11"/>
    <col min="11255" max="11255" width="3.44140625" style="11" customWidth="1"/>
    <col min="11256" max="11256" width="23.109375" style="11" bestFit="1" customWidth="1"/>
    <col min="11257" max="11257" width="0.88671875" style="11" customWidth="1"/>
    <col min="11258" max="11258" width="20" style="11" bestFit="1" customWidth="1"/>
    <col min="11259" max="11259" width="7.109375" style="11" customWidth="1"/>
    <col min="11260" max="11260" width="11.88671875" style="11" customWidth="1"/>
    <col min="11261" max="11261" width="12" style="11" customWidth="1"/>
    <col min="11262" max="11262" width="13.5546875" style="11" customWidth="1"/>
    <col min="11263" max="11263" width="22.33203125" style="11" customWidth="1"/>
    <col min="11264" max="11264" width="13.109375" style="11" customWidth="1"/>
    <col min="11265" max="11266" width="0" style="11" hidden="1" customWidth="1"/>
    <col min="11267" max="11267" width="21.88671875" style="11" customWidth="1"/>
    <col min="11268" max="11268" width="22.33203125" style="11" customWidth="1"/>
    <col min="11269" max="11510" width="11.44140625" style="11"/>
    <col min="11511" max="11511" width="3.44140625" style="11" customWidth="1"/>
    <col min="11512" max="11512" width="23.109375" style="11" bestFit="1" customWidth="1"/>
    <col min="11513" max="11513" width="0.88671875" style="11" customWidth="1"/>
    <col min="11514" max="11514" width="20" style="11" bestFit="1" customWidth="1"/>
    <col min="11515" max="11515" width="7.109375" style="11" customWidth="1"/>
    <col min="11516" max="11516" width="11.88671875" style="11" customWidth="1"/>
    <col min="11517" max="11517" width="12" style="11" customWidth="1"/>
    <col min="11518" max="11518" width="13.5546875" style="11" customWidth="1"/>
    <col min="11519" max="11519" width="22.33203125" style="11" customWidth="1"/>
    <col min="11520" max="11520" width="13.109375" style="11" customWidth="1"/>
    <col min="11521" max="11522" width="0" style="11" hidden="1" customWidth="1"/>
    <col min="11523" max="11523" width="21.88671875" style="11" customWidth="1"/>
    <col min="11524" max="11524" width="22.33203125" style="11" customWidth="1"/>
    <col min="11525" max="11766" width="11.44140625" style="11"/>
    <col min="11767" max="11767" width="3.44140625" style="11" customWidth="1"/>
    <col min="11768" max="11768" width="23.109375" style="11" bestFit="1" customWidth="1"/>
    <col min="11769" max="11769" width="0.88671875" style="11" customWidth="1"/>
    <col min="11770" max="11770" width="20" style="11" bestFit="1" customWidth="1"/>
    <col min="11771" max="11771" width="7.109375" style="11" customWidth="1"/>
    <col min="11772" max="11772" width="11.88671875" style="11" customWidth="1"/>
    <col min="11773" max="11773" width="12" style="11" customWidth="1"/>
    <col min="11774" max="11774" width="13.5546875" style="11" customWidth="1"/>
    <col min="11775" max="11775" width="22.33203125" style="11" customWidth="1"/>
    <col min="11776" max="11776" width="13.109375" style="11" customWidth="1"/>
    <col min="11777" max="11778" width="0" style="11" hidden="1" customWidth="1"/>
    <col min="11779" max="11779" width="21.88671875" style="11" customWidth="1"/>
    <col min="11780" max="11780" width="22.33203125" style="11" customWidth="1"/>
    <col min="11781" max="12022" width="11.44140625" style="11"/>
    <col min="12023" max="12023" width="3.44140625" style="11" customWidth="1"/>
    <col min="12024" max="12024" width="23.109375" style="11" bestFit="1" customWidth="1"/>
    <col min="12025" max="12025" width="0.88671875" style="11" customWidth="1"/>
    <col min="12026" max="12026" width="20" style="11" bestFit="1" customWidth="1"/>
    <col min="12027" max="12027" width="7.109375" style="11" customWidth="1"/>
    <col min="12028" max="12028" width="11.88671875" style="11" customWidth="1"/>
    <col min="12029" max="12029" width="12" style="11" customWidth="1"/>
    <col min="12030" max="12030" width="13.5546875" style="11" customWidth="1"/>
    <col min="12031" max="12031" width="22.33203125" style="11" customWidth="1"/>
    <col min="12032" max="12032" width="13.109375" style="11" customWidth="1"/>
    <col min="12033" max="12034" width="0" style="11" hidden="1" customWidth="1"/>
    <col min="12035" max="12035" width="21.88671875" style="11" customWidth="1"/>
    <col min="12036" max="12036" width="22.33203125" style="11" customWidth="1"/>
    <col min="12037" max="12278" width="11.44140625" style="11"/>
    <col min="12279" max="12279" width="3.44140625" style="11" customWidth="1"/>
    <col min="12280" max="12280" width="23.109375" style="11" bestFit="1" customWidth="1"/>
    <col min="12281" max="12281" width="0.88671875" style="11" customWidth="1"/>
    <col min="12282" max="12282" width="20" style="11" bestFit="1" customWidth="1"/>
    <col min="12283" max="12283" width="7.109375" style="11" customWidth="1"/>
    <col min="12284" max="12284" width="11.88671875" style="11" customWidth="1"/>
    <col min="12285" max="12285" width="12" style="11" customWidth="1"/>
    <col min="12286" max="12286" width="13.5546875" style="11" customWidth="1"/>
    <col min="12287" max="12287" width="22.33203125" style="11" customWidth="1"/>
    <col min="12288" max="12288" width="13.109375" style="11" customWidth="1"/>
    <col min="12289" max="12290" width="0" style="11" hidden="1" customWidth="1"/>
    <col min="12291" max="12291" width="21.88671875" style="11" customWidth="1"/>
    <col min="12292" max="12292" width="22.33203125" style="11" customWidth="1"/>
    <col min="12293" max="12534" width="11.44140625" style="11"/>
    <col min="12535" max="12535" width="3.44140625" style="11" customWidth="1"/>
    <col min="12536" max="12536" width="23.109375" style="11" bestFit="1" customWidth="1"/>
    <col min="12537" max="12537" width="0.88671875" style="11" customWidth="1"/>
    <col min="12538" max="12538" width="20" style="11" bestFit="1" customWidth="1"/>
    <col min="12539" max="12539" width="7.109375" style="11" customWidth="1"/>
    <col min="12540" max="12540" width="11.88671875" style="11" customWidth="1"/>
    <col min="12541" max="12541" width="12" style="11" customWidth="1"/>
    <col min="12542" max="12542" width="13.5546875" style="11" customWidth="1"/>
    <col min="12543" max="12543" width="22.33203125" style="11" customWidth="1"/>
    <col min="12544" max="12544" width="13.109375" style="11" customWidth="1"/>
    <col min="12545" max="12546" width="0" style="11" hidden="1" customWidth="1"/>
    <col min="12547" max="12547" width="21.88671875" style="11" customWidth="1"/>
    <col min="12548" max="12548" width="22.33203125" style="11" customWidth="1"/>
    <col min="12549" max="12790" width="11.44140625" style="11"/>
    <col min="12791" max="12791" width="3.44140625" style="11" customWidth="1"/>
    <col min="12792" max="12792" width="23.109375" style="11" bestFit="1" customWidth="1"/>
    <col min="12793" max="12793" width="0.88671875" style="11" customWidth="1"/>
    <col min="12794" max="12794" width="20" style="11" bestFit="1" customWidth="1"/>
    <col min="12795" max="12795" width="7.109375" style="11" customWidth="1"/>
    <col min="12796" max="12796" width="11.88671875" style="11" customWidth="1"/>
    <col min="12797" max="12797" width="12" style="11" customWidth="1"/>
    <col min="12798" max="12798" width="13.5546875" style="11" customWidth="1"/>
    <col min="12799" max="12799" width="22.33203125" style="11" customWidth="1"/>
    <col min="12800" max="12800" width="13.109375" style="11" customWidth="1"/>
    <col min="12801" max="12802" width="0" style="11" hidden="1" customWidth="1"/>
    <col min="12803" max="12803" width="21.88671875" style="11" customWidth="1"/>
    <col min="12804" max="12804" width="22.33203125" style="11" customWidth="1"/>
    <col min="12805" max="13046" width="11.44140625" style="11"/>
    <col min="13047" max="13047" width="3.44140625" style="11" customWidth="1"/>
    <col min="13048" max="13048" width="23.109375" style="11" bestFit="1" customWidth="1"/>
    <col min="13049" max="13049" width="0.88671875" style="11" customWidth="1"/>
    <col min="13050" max="13050" width="20" style="11" bestFit="1" customWidth="1"/>
    <col min="13051" max="13051" width="7.109375" style="11" customWidth="1"/>
    <col min="13052" max="13052" width="11.88671875" style="11" customWidth="1"/>
    <col min="13053" max="13053" width="12" style="11" customWidth="1"/>
    <col min="13054" max="13054" width="13.5546875" style="11" customWidth="1"/>
    <col min="13055" max="13055" width="22.33203125" style="11" customWidth="1"/>
    <col min="13056" max="13056" width="13.109375" style="11" customWidth="1"/>
    <col min="13057" max="13058" width="0" style="11" hidden="1" customWidth="1"/>
    <col min="13059" max="13059" width="21.88671875" style="11" customWidth="1"/>
    <col min="13060" max="13060" width="22.33203125" style="11" customWidth="1"/>
    <col min="13061" max="13302" width="11.44140625" style="11"/>
    <col min="13303" max="13303" width="3.44140625" style="11" customWidth="1"/>
    <col min="13304" max="13304" width="23.109375" style="11" bestFit="1" customWidth="1"/>
    <col min="13305" max="13305" width="0.88671875" style="11" customWidth="1"/>
    <col min="13306" max="13306" width="20" style="11" bestFit="1" customWidth="1"/>
    <col min="13307" max="13307" width="7.109375" style="11" customWidth="1"/>
    <col min="13308" max="13308" width="11.88671875" style="11" customWidth="1"/>
    <col min="13309" max="13309" width="12" style="11" customWidth="1"/>
    <col min="13310" max="13310" width="13.5546875" style="11" customWidth="1"/>
    <col min="13311" max="13311" width="22.33203125" style="11" customWidth="1"/>
    <col min="13312" max="13312" width="13.109375" style="11" customWidth="1"/>
    <col min="13313" max="13314" width="0" style="11" hidden="1" customWidth="1"/>
    <col min="13315" max="13315" width="21.88671875" style="11" customWidth="1"/>
    <col min="13316" max="13316" width="22.33203125" style="11" customWidth="1"/>
    <col min="13317" max="13558" width="11.44140625" style="11"/>
    <col min="13559" max="13559" width="3.44140625" style="11" customWidth="1"/>
    <col min="13560" max="13560" width="23.109375" style="11" bestFit="1" customWidth="1"/>
    <col min="13561" max="13561" width="0.88671875" style="11" customWidth="1"/>
    <col min="13562" max="13562" width="20" style="11" bestFit="1" customWidth="1"/>
    <col min="13563" max="13563" width="7.109375" style="11" customWidth="1"/>
    <col min="13564" max="13564" width="11.88671875" style="11" customWidth="1"/>
    <col min="13565" max="13565" width="12" style="11" customWidth="1"/>
    <col min="13566" max="13566" width="13.5546875" style="11" customWidth="1"/>
    <col min="13567" max="13567" width="22.33203125" style="11" customWidth="1"/>
    <col min="13568" max="13568" width="13.109375" style="11" customWidth="1"/>
    <col min="13569" max="13570" width="0" style="11" hidden="1" customWidth="1"/>
    <col min="13571" max="13571" width="21.88671875" style="11" customWidth="1"/>
    <col min="13572" max="13572" width="22.33203125" style="11" customWidth="1"/>
    <col min="13573" max="13814" width="11.44140625" style="11"/>
    <col min="13815" max="13815" width="3.44140625" style="11" customWidth="1"/>
    <col min="13816" max="13816" width="23.109375" style="11" bestFit="1" customWidth="1"/>
    <col min="13817" max="13817" width="0.88671875" style="11" customWidth="1"/>
    <col min="13818" max="13818" width="20" style="11" bestFit="1" customWidth="1"/>
    <col min="13819" max="13819" width="7.109375" style="11" customWidth="1"/>
    <col min="13820" max="13820" width="11.88671875" style="11" customWidth="1"/>
    <col min="13821" max="13821" width="12" style="11" customWidth="1"/>
    <col min="13822" max="13822" width="13.5546875" style="11" customWidth="1"/>
    <col min="13823" max="13823" width="22.33203125" style="11" customWidth="1"/>
    <col min="13824" max="13824" width="13.109375" style="11" customWidth="1"/>
    <col min="13825" max="13826" width="0" style="11" hidden="1" customWidth="1"/>
    <col min="13827" max="13827" width="21.88671875" style="11" customWidth="1"/>
    <col min="13828" max="13828" width="22.33203125" style="11" customWidth="1"/>
    <col min="13829" max="14070" width="11.44140625" style="11"/>
    <col min="14071" max="14071" width="3.44140625" style="11" customWidth="1"/>
    <col min="14072" max="14072" width="23.109375" style="11" bestFit="1" customWidth="1"/>
    <col min="14073" max="14073" width="0.88671875" style="11" customWidth="1"/>
    <col min="14074" max="14074" width="20" style="11" bestFit="1" customWidth="1"/>
    <col min="14075" max="14075" width="7.109375" style="11" customWidth="1"/>
    <col min="14076" max="14076" width="11.88671875" style="11" customWidth="1"/>
    <col min="14077" max="14077" width="12" style="11" customWidth="1"/>
    <col min="14078" max="14078" width="13.5546875" style="11" customWidth="1"/>
    <col min="14079" max="14079" width="22.33203125" style="11" customWidth="1"/>
    <col min="14080" max="14080" width="13.109375" style="11" customWidth="1"/>
    <col min="14081" max="14082" width="0" style="11" hidden="1" customWidth="1"/>
    <col min="14083" max="14083" width="21.88671875" style="11" customWidth="1"/>
    <col min="14084" max="14084" width="22.33203125" style="11" customWidth="1"/>
    <col min="14085" max="14326" width="11.44140625" style="11"/>
    <col min="14327" max="14327" width="3.44140625" style="11" customWidth="1"/>
    <col min="14328" max="14328" width="23.109375" style="11" bestFit="1" customWidth="1"/>
    <col min="14329" max="14329" width="0.88671875" style="11" customWidth="1"/>
    <col min="14330" max="14330" width="20" style="11" bestFit="1" customWidth="1"/>
    <col min="14331" max="14331" width="7.109375" style="11" customWidth="1"/>
    <col min="14332" max="14332" width="11.88671875" style="11" customWidth="1"/>
    <col min="14333" max="14333" width="12" style="11" customWidth="1"/>
    <col min="14334" max="14334" width="13.5546875" style="11" customWidth="1"/>
    <col min="14335" max="14335" width="22.33203125" style="11" customWidth="1"/>
    <col min="14336" max="14336" width="13.109375" style="11" customWidth="1"/>
    <col min="14337" max="14338" width="0" style="11" hidden="1" customWidth="1"/>
    <col min="14339" max="14339" width="21.88671875" style="11" customWidth="1"/>
    <col min="14340" max="14340" width="22.33203125" style="11" customWidth="1"/>
    <col min="14341" max="14582" width="11.44140625" style="11"/>
    <col min="14583" max="14583" width="3.44140625" style="11" customWidth="1"/>
    <col min="14584" max="14584" width="23.109375" style="11" bestFit="1" customWidth="1"/>
    <col min="14585" max="14585" width="0.88671875" style="11" customWidth="1"/>
    <col min="14586" max="14586" width="20" style="11" bestFit="1" customWidth="1"/>
    <col min="14587" max="14587" width="7.109375" style="11" customWidth="1"/>
    <col min="14588" max="14588" width="11.88671875" style="11" customWidth="1"/>
    <col min="14589" max="14589" width="12" style="11" customWidth="1"/>
    <col min="14590" max="14590" width="13.5546875" style="11" customWidth="1"/>
    <col min="14591" max="14591" width="22.33203125" style="11" customWidth="1"/>
    <col min="14592" max="14592" width="13.109375" style="11" customWidth="1"/>
    <col min="14593" max="14594" width="0" style="11" hidden="1" customWidth="1"/>
    <col min="14595" max="14595" width="21.88671875" style="11" customWidth="1"/>
    <col min="14596" max="14596" width="22.33203125" style="11" customWidth="1"/>
    <col min="14597" max="14838" width="11.44140625" style="11"/>
    <col min="14839" max="14839" width="3.44140625" style="11" customWidth="1"/>
    <col min="14840" max="14840" width="23.109375" style="11" bestFit="1" customWidth="1"/>
    <col min="14841" max="14841" width="0.88671875" style="11" customWidth="1"/>
    <col min="14842" max="14842" width="20" style="11" bestFit="1" customWidth="1"/>
    <col min="14843" max="14843" width="7.109375" style="11" customWidth="1"/>
    <col min="14844" max="14844" width="11.88671875" style="11" customWidth="1"/>
    <col min="14845" max="14845" width="12" style="11" customWidth="1"/>
    <col min="14846" max="14846" width="13.5546875" style="11" customWidth="1"/>
    <col min="14847" max="14847" width="22.33203125" style="11" customWidth="1"/>
    <col min="14848" max="14848" width="13.109375" style="11" customWidth="1"/>
    <col min="14849" max="14850" width="0" style="11" hidden="1" customWidth="1"/>
    <col min="14851" max="14851" width="21.88671875" style="11" customWidth="1"/>
    <col min="14852" max="14852" width="22.33203125" style="11" customWidth="1"/>
    <col min="14853" max="15094" width="11.44140625" style="11"/>
    <col min="15095" max="15095" width="3.44140625" style="11" customWidth="1"/>
    <col min="15096" max="15096" width="23.109375" style="11" bestFit="1" customWidth="1"/>
    <col min="15097" max="15097" width="0.88671875" style="11" customWidth="1"/>
    <col min="15098" max="15098" width="20" style="11" bestFit="1" customWidth="1"/>
    <col min="15099" max="15099" width="7.109375" style="11" customWidth="1"/>
    <col min="15100" max="15100" width="11.88671875" style="11" customWidth="1"/>
    <col min="15101" max="15101" width="12" style="11" customWidth="1"/>
    <col min="15102" max="15102" width="13.5546875" style="11" customWidth="1"/>
    <col min="15103" max="15103" width="22.33203125" style="11" customWidth="1"/>
    <col min="15104" max="15104" width="13.109375" style="11" customWidth="1"/>
    <col min="15105" max="15106" width="0" style="11" hidden="1" customWidth="1"/>
    <col min="15107" max="15107" width="21.88671875" style="11" customWidth="1"/>
    <col min="15108" max="15108" width="22.33203125" style="11" customWidth="1"/>
    <col min="15109" max="15350" width="11.44140625" style="11"/>
    <col min="15351" max="15351" width="3.44140625" style="11" customWidth="1"/>
    <col min="15352" max="15352" width="23.109375" style="11" bestFit="1" customWidth="1"/>
    <col min="15353" max="15353" width="0.88671875" style="11" customWidth="1"/>
    <col min="15354" max="15354" width="20" style="11" bestFit="1" customWidth="1"/>
    <col min="15355" max="15355" width="7.109375" style="11" customWidth="1"/>
    <col min="15356" max="15356" width="11.88671875" style="11" customWidth="1"/>
    <col min="15357" max="15357" width="12" style="11" customWidth="1"/>
    <col min="15358" max="15358" width="13.5546875" style="11" customWidth="1"/>
    <col min="15359" max="15359" width="22.33203125" style="11" customWidth="1"/>
    <col min="15360" max="15360" width="13.109375" style="11" customWidth="1"/>
    <col min="15361" max="15362" width="0" style="11" hidden="1" customWidth="1"/>
    <col min="15363" max="15363" width="21.88671875" style="11" customWidth="1"/>
    <col min="15364" max="15364" width="22.33203125" style="11" customWidth="1"/>
    <col min="15365" max="15606" width="11.44140625" style="11"/>
    <col min="15607" max="15607" width="3.44140625" style="11" customWidth="1"/>
    <col min="15608" max="15608" width="23.109375" style="11" bestFit="1" customWidth="1"/>
    <col min="15609" max="15609" width="0.88671875" style="11" customWidth="1"/>
    <col min="15610" max="15610" width="20" style="11" bestFit="1" customWidth="1"/>
    <col min="15611" max="15611" width="7.109375" style="11" customWidth="1"/>
    <col min="15612" max="15612" width="11.88671875" style="11" customWidth="1"/>
    <col min="15613" max="15613" width="12" style="11" customWidth="1"/>
    <col min="15614" max="15614" width="13.5546875" style="11" customWidth="1"/>
    <col min="15615" max="15615" width="22.33203125" style="11" customWidth="1"/>
    <col min="15616" max="15616" width="13.109375" style="11" customWidth="1"/>
    <col min="15617" max="15618" width="0" style="11" hidden="1" customWidth="1"/>
    <col min="15619" max="15619" width="21.88671875" style="11" customWidth="1"/>
    <col min="15620" max="15620" width="22.33203125" style="11" customWidth="1"/>
    <col min="15621" max="15862" width="11.44140625" style="11"/>
    <col min="15863" max="15863" width="3.44140625" style="11" customWidth="1"/>
    <col min="15864" max="15864" width="23.109375" style="11" bestFit="1" customWidth="1"/>
    <col min="15865" max="15865" width="0.88671875" style="11" customWidth="1"/>
    <col min="15866" max="15866" width="20" style="11" bestFit="1" customWidth="1"/>
    <col min="15867" max="15867" width="7.109375" style="11" customWidth="1"/>
    <col min="15868" max="15868" width="11.88671875" style="11" customWidth="1"/>
    <col min="15869" max="15869" width="12" style="11" customWidth="1"/>
    <col min="15870" max="15870" width="13.5546875" style="11" customWidth="1"/>
    <col min="15871" max="15871" width="22.33203125" style="11" customWidth="1"/>
    <col min="15872" max="15872" width="13.109375" style="11" customWidth="1"/>
    <col min="15873" max="15874" width="0" style="11" hidden="1" customWidth="1"/>
    <col min="15875" max="15875" width="21.88671875" style="11" customWidth="1"/>
    <col min="15876" max="15876" width="22.33203125" style="11" customWidth="1"/>
    <col min="15877" max="16118" width="11.44140625" style="11"/>
    <col min="16119" max="16119" width="3.44140625" style="11" customWidth="1"/>
    <col min="16120" max="16120" width="23.109375" style="11" bestFit="1" customWidth="1"/>
    <col min="16121" max="16121" width="0.88671875" style="11" customWidth="1"/>
    <col min="16122" max="16122" width="20" style="11" bestFit="1" customWidth="1"/>
    <col min="16123" max="16123" width="7.109375" style="11" customWidth="1"/>
    <col min="16124" max="16124" width="11.88671875" style="11" customWidth="1"/>
    <col min="16125" max="16125" width="12" style="11" customWidth="1"/>
    <col min="16126" max="16126" width="13.5546875" style="11" customWidth="1"/>
    <col min="16127" max="16127" width="22.33203125" style="11" customWidth="1"/>
    <col min="16128" max="16128" width="13.109375" style="11" customWidth="1"/>
    <col min="16129" max="16130" width="0" style="11" hidden="1" customWidth="1"/>
    <col min="16131" max="16131" width="21.88671875" style="11" customWidth="1"/>
    <col min="16132" max="16132" width="22.33203125" style="11" customWidth="1"/>
    <col min="16133" max="16374" width="11.44140625" style="11"/>
    <col min="16375" max="16384" width="12.5546875" style="11" customWidth="1"/>
  </cols>
  <sheetData>
    <row r="1" spans="1:17" s="1" customFormat="1" ht="24" customHeight="1" x14ac:dyDescent="0.3">
      <c r="A1" s="103" t="s">
        <v>26</v>
      </c>
      <c r="B1" s="104"/>
      <c r="C1" s="104"/>
      <c r="D1" s="104"/>
      <c r="E1" s="104"/>
      <c r="F1" s="104"/>
      <c r="G1" s="104"/>
      <c r="H1" s="104"/>
      <c r="I1" s="105"/>
    </row>
    <row r="2" spans="1:17" s="1" customFormat="1" ht="24" customHeight="1" x14ac:dyDescent="0.3">
      <c r="A2" s="106" t="s">
        <v>1</v>
      </c>
      <c r="B2" s="107"/>
      <c r="C2" s="107"/>
      <c r="D2" s="107"/>
      <c r="E2" s="107"/>
      <c r="F2" s="107"/>
      <c r="G2" s="107"/>
      <c r="H2" s="107"/>
      <c r="I2" s="108"/>
    </row>
    <row r="3" spans="1:17" s="1" customFormat="1" ht="24" customHeight="1" x14ac:dyDescent="0.3">
      <c r="A3" s="106" t="s">
        <v>2</v>
      </c>
      <c r="B3" s="107"/>
      <c r="C3" s="107"/>
      <c r="D3" s="107"/>
      <c r="E3" s="107"/>
      <c r="F3" s="107"/>
      <c r="G3" s="107"/>
      <c r="H3" s="107"/>
      <c r="I3" s="108"/>
    </row>
    <row r="4" spans="1:17" s="1" customFormat="1" ht="18" customHeight="1" thickBot="1" x14ac:dyDescent="0.35">
      <c r="A4" s="109" t="s">
        <v>3</v>
      </c>
      <c r="B4" s="110"/>
      <c r="C4" s="110"/>
      <c r="D4" s="110"/>
      <c r="E4" s="110"/>
      <c r="F4" s="110"/>
      <c r="G4" s="110"/>
      <c r="H4" s="110"/>
      <c r="I4" s="111"/>
      <c r="J4" s="40"/>
      <c r="K4" s="40"/>
      <c r="L4" s="41"/>
      <c r="M4" s="41"/>
      <c r="N4" s="41"/>
      <c r="O4" s="41"/>
      <c r="P4" s="41"/>
      <c r="Q4" s="41"/>
    </row>
    <row r="5" spans="1:17" ht="15.6" x14ac:dyDescent="0.3">
      <c r="A5" s="5" t="s">
        <v>4</v>
      </c>
      <c r="B5" s="6"/>
      <c r="C5" s="6"/>
      <c r="D5" s="7">
        <f>'[1]Auslosung_9 _OL'!D1:F1</f>
        <v>44478</v>
      </c>
      <c r="E5" s="7"/>
      <c r="F5" s="8"/>
      <c r="G5" s="9"/>
      <c r="H5" s="9"/>
      <c r="I5" s="10"/>
      <c r="J5" s="42"/>
      <c r="K5" s="42"/>
      <c r="L5" s="98" t="s">
        <v>4</v>
      </c>
      <c r="M5" s="99"/>
      <c r="N5" s="99"/>
      <c r="O5" s="99"/>
      <c r="P5" s="99"/>
      <c r="Q5" s="100"/>
    </row>
    <row r="6" spans="1:17" ht="14.4" thickBot="1" x14ac:dyDescent="0.3">
      <c r="A6" s="12"/>
      <c r="B6" s="13" t="s">
        <v>5</v>
      </c>
      <c r="C6" s="14" t="s">
        <v>6</v>
      </c>
      <c r="D6" s="15" t="s">
        <v>7</v>
      </c>
      <c r="E6" s="16"/>
      <c r="F6" s="17" t="s">
        <v>8</v>
      </c>
      <c r="G6" s="17" t="s">
        <v>9</v>
      </c>
      <c r="H6" s="17" t="s">
        <v>10</v>
      </c>
      <c r="I6" s="17" t="s">
        <v>11</v>
      </c>
      <c r="J6" s="43"/>
      <c r="K6" s="43"/>
      <c r="L6" s="44" t="s">
        <v>27</v>
      </c>
      <c r="M6" s="45"/>
      <c r="N6" s="45" t="s">
        <v>28</v>
      </c>
      <c r="O6" s="45" t="s">
        <v>27</v>
      </c>
      <c r="P6" s="46"/>
      <c r="Q6" s="47" t="s">
        <v>28</v>
      </c>
    </row>
    <row r="7" spans="1:17" x14ac:dyDescent="0.25">
      <c r="A7" s="18">
        <f>IF(B7="FTG Pfungstadt",1,IF(B7="AC Altrip",2,IF(B7="AC Mutterstadt II",3,IF(B7="KSV Grünstadt II",4,IF(B7="TSG Hassloch",5,IF(B7="KSC 07 Schifferstadt II",6,IF(B7="AV 03 Speyer II",7,IF(B7="KSV Langen II",8,IF(B7="KG Kindsbach/Rodalben",9,IF(B7="VFL Rodalben",10,IF(B7="TSG Kaiserslautern",11,IF(B7="AC Weisenau",12,IF(B7="ASC Zeilsheim",13,IF(B7="KSV Worms",14,IF(B7="KTH Ehrang II",19,IF(B7="AC Heros Wemmetsweiler",16,IF(B7="AC Altrip II",17,IF(B7="KSV Hostenbach",18,))))))))))))))))))</f>
        <v>5</v>
      </c>
      <c r="B7" s="19" t="s">
        <v>29</v>
      </c>
      <c r="C7" s="19" t="s">
        <v>6</v>
      </c>
      <c r="D7" s="19" t="s">
        <v>30</v>
      </c>
      <c r="E7" s="33"/>
      <c r="F7" s="21" t="str">
        <f>VLOOKUP(J7,[1]Wiegezeiten!$B$4:$E$22,3,FALSE)</f>
        <v>18:00 Uhr</v>
      </c>
      <c r="G7" s="22" t="str">
        <f>VLOOKUP(J7,[1]Wiegezeiten!$B$4:$E$22,4,FALSE)</f>
        <v>19:00 Uhr</v>
      </c>
      <c r="H7" s="23" t="s">
        <v>40</v>
      </c>
      <c r="I7" s="23"/>
      <c r="J7" s="12">
        <f t="shared" ref="J7:J10" si="0">IF(B7="FTG Pfungstadt",1,IF(B7="AC Altrip",2,IF(B7="AC Mutterstadt II",3,IF(B7="KSV Grünstadt II",4,IF(B7="TSG Hassloch",5,IF(B7="KSC 07 Schifferstadt II",6,IF(B7="AV 03 Speyer II",21,IF(B7="KSV Langen II",8,IF(B7="KG Kinds./Rod.",9,IF(B7="VFL Rodalben",10,IF(B7="TSG Kaiserslautern",11,IF(B7="AC Weisenau",12,IF(B7="ASC Zeilsheim",13,IF(B7="KSV Worms",14,IF(B7="KTH Ehrang II",19,IF(B7="AC Heros Wemmetsweiler",16,IF(B7="AC Altrip II",17,IF(B7="KSV Hostenbach",18,))))))))))))))))))</f>
        <v>5</v>
      </c>
      <c r="K7" s="12">
        <f t="shared" ref="K7:K8" si="1">IF(D7="FTG Pfungstadt",1,IF(D7="AC Altrip",2,IF(D7="AC Mutterstadt II",3,IF(D7="KSV Grünstadt II",4,IF(D7="TSG Hassloch",5,IF(D7="KSC 07 Schifferstadt II",6,IF(D7="AV 03 Speyer II",21,IF(D7="KSV Langen II",8,IF(D7="KG Kinds./Rod.",9,IF(D7="VFL Rodalben",10,IF(D7="TSG Kaiserslautern",11,IF(D7="AC Weisenau",12,IF(D7="ASC Zeilsheim",13,IF(D7="KSV Worms",14,IF(D7="KTH Ehrang II",19,IF(D7="AC Heros Wemmetsweiler",16,IF(D7="AC Altrip II",17,IF(D7="KSV Hostenbach",18,))))))))))))))))))</f>
        <v>18</v>
      </c>
      <c r="L7" s="48">
        <v>89.4</v>
      </c>
      <c r="M7" s="49" t="s">
        <v>6</v>
      </c>
      <c r="N7" s="49">
        <v>189.1</v>
      </c>
      <c r="O7" s="50">
        <f>IF(L7&gt;N7,2,0)</f>
        <v>0</v>
      </c>
      <c r="P7" s="51" t="s">
        <v>6</v>
      </c>
      <c r="Q7" s="52">
        <f>IF(L7&lt;N7,2,0)</f>
        <v>2</v>
      </c>
    </row>
    <row r="8" spans="1:17" x14ac:dyDescent="0.25">
      <c r="A8" s="18">
        <f>IF(B8="FTG Pfungstadt",1,IF(B8="AC Altrip",2,IF(B8="AC Mutterstadt II",3,IF(B8="KSV Grünstadt II",4,IF(B8="TSG Hassloch",5,IF(B8="KSC 07 Schifferstadt II",6,IF(B8="AV 03 Speyer II",7,IF(B8="KSV Langen II",8,IF(B8="KG Kindsbach/Rodalben",9,IF(B8="VFL Rodalben",10,IF(B8="TSG Kaiserslautern",11,IF(B8="AC Weisenau",12,IF(B8="ASC Zeilsheim",13,IF(B8="KSV Worms",14,IF(B8="KTH Ehrang I",15,IF(B8="AC Heros Wemmetsweiler",16,IF(B8="AC Altrip II",17,IF(B8="KSV Hostenbach",18,))))))))))))))))))</f>
        <v>14</v>
      </c>
      <c r="B8" s="19" t="s">
        <v>31</v>
      </c>
      <c r="C8" s="19" t="s">
        <v>6</v>
      </c>
      <c r="D8" s="19" t="s">
        <v>32</v>
      </c>
      <c r="E8" s="37"/>
      <c r="F8" s="21" t="str">
        <f>VLOOKUP(J8,[1]Wiegezeiten!$B$4:$E$22,3,FALSE)</f>
        <v>18:00 Uhr</v>
      </c>
      <c r="G8" s="22" t="str">
        <f>VLOOKUP(J8,[1]Wiegezeiten!$B$4:$E$22,4,FALSE)</f>
        <v>19:00 Uhr</v>
      </c>
      <c r="H8" s="23" t="s">
        <v>41</v>
      </c>
      <c r="I8" s="25"/>
      <c r="J8" s="12">
        <f t="shared" si="0"/>
        <v>14</v>
      </c>
      <c r="K8" s="12">
        <f t="shared" si="1"/>
        <v>12</v>
      </c>
      <c r="L8" s="53">
        <v>66.400000000000006</v>
      </c>
      <c r="M8" s="54" t="s">
        <v>6</v>
      </c>
      <c r="N8" s="54">
        <v>143.19999999999999</v>
      </c>
      <c r="O8" s="50">
        <f t="shared" ref="O8:O10" si="2">IF(L8&gt;N8,2,0)</f>
        <v>0</v>
      </c>
      <c r="P8" s="51" t="s">
        <v>6</v>
      </c>
      <c r="Q8" s="52">
        <f t="shared" ref="Q8:Q10" si="3">IF(L8&lt;N8,2,0)</f>
        <v>2</v>
      </c>
    </row>
    <row r="9" spans="1:17" x14ac:dyDescent="0.25">
      <c r="A9" s="18"/>
      <c r="B9" s="19" t="s">
        <v>33</v>
      </c>
      <c r="C9" s="19" t="s">
        <v>6</v>
      </c>
      <c r="D9" s="19" t="s">
        <v>34</v>
      </c>
      <c r="E9" s="37"/>
      <c r="F9" s="21" t="str">
        <f>VLOOKUP(J9,[1]Wiegezeiten!$B$4:$E$22,3,FALSE)</f>
        <v>15:00 Uhr</v>
      </c>
      <c r="G9" s="22" t="str">
        <f>VLOOKUP(J9,[1]Wiegezeiten!$B$4:$E$22,4,FALSE)</f>
        <v>16:00 Uhr</v>
      </c>
      <c r="H9" s="23" t="s">
        <v>42</v>
      </c>
      <c r="I9" s="25"/>
      <c r="J9" s="12">
        <f t="shared" si="0"/>
        <v>19</v>
      </c>
      <c r="K9" s="12">
        <f>IF(D9="FTG Pfungstadt",1,IF(D9="AC Altrip",2,IF(D9="AC Mutterstadt II",3,IF(D9="KSV Grünstadt II",4,IF(D9="TSG Hassloch",5,IF(D9="KSC 07 Schifferstadt II",6,IF(D9="AV 03 Speyer II",21,IF(D9="KSV Langen II",8,IF(D9="KG Kinds./Rod.",9,IF(D9="VFL Rodalben",10,IF(D9="TSG Kaiserslautern",11,IF(D9="AC Weisenau",12,IF(D9="ASC Zeilsheim",13,IF(D9="KSV Worms",14,IF(D9="KTH Ehrang II",19,IF(D9="AC Heros Wemmetsweiler",16,IF(D9="AC Altrip II",17,IF(D9="KSV Hostenbach",18,))))))))))))))))))</f>
        <v>21</v>
      </c>
      <c r="L9" s="58">
        <v>193.5</v>
      </c>
      <c r="M9" s="59"/>
      <c r="N9" s="59">
        <v>98.2</v>
      </c>
      <c r="O9" s="50">
        <f t="shared" si="2"/>
        <v>2</v>
      </c>
      <c r="P9" s="51" t="s">
        <v>6</v>
      </c>
      <c r="Q9" s="52">
        <f t="shared" si="3"/>
        <v>0</v>
      </c>
    </row>
    <row r="10" spans="1:17" ht="13.8" thickBot="1" x14ac:dyDescent="0.3">
      <c r="A10" s="12"/>
      <c r="B10" s="19" t="s">
        <v>35</v>
      </c>
      <c r="C10" s="19"/>
      <c r="D10" s="19" t="s">
        <v>36</v>
      </c>
      <c r="E10" s="37"/>
      <c r="F10" s="21" t="str">
        <f>VLOOKUP(J10,[1]Wiegezeiten!$B$4:$E$22,3,FALSE)</f>
        <v>18:00 Uhr</v>
      </c>
      <c r="G10" s="22" t="str">
        <f>VLOOKUP(J10,[1]Wiegezeiten!$B$4:$E$22,4,FALSE)</f>
        <v>19:00 Uhr</v>
      </c>
      <c r="H10" s="23" t="s">
        <v>43</v>
      </c>
      <c r="I10" s="23"/>
      <c r="J10" s="12">
        <f t="shared" si="0"/>
        <v>2</v>
      </c>
      <c r="K10" s="12">
        <f t="shared" ref="K10" si="4">IF(D10="FTG Pfungstadt",1,IF(D10="AC Altrip",2,IF(D10="AC Mutterstadt II",3,IF(D10="KSV Grünstadt II",4,IF(D10="TSG Hassloch",5,IF(D10="KSC 07 Schifferstadt II",6,IF(D10="AV 03 Speyer II",21,IF(D10="KSV Langen II",8,IF(D10="KG Kinds./Rod.",9,IF(D10="VFL Rodalben",10,IF(D10="TSG Kaiserslautern",11,IF(D10="AC Weisenau",12,IF(D10="ASC Zeilsheim",13,IF(D10="KSV Worms",14,IF(D10="KTH Ehrang II",19,IF(D10="AC Heros Wemmetsweiler",16,IF(D10="AC Altrip II",17,IF(D10="KSV Hostenbach",18,))))))))))))))))))</f>
        <v>11</v>
      </c>
      <c r="L10" s="58">
        <v>138.4</v>
      </c>
      <c r="M10" s="59"/>
      <c r="N10" s="59">
        <v>88.8</v>
      </c>
      <c r="O10" s="50">
        <f t="shared" si="2"/>
        <v>2</v>
      </c>
      <c r="P10" s="51" t="s">
        <v>6</v>
      </c>
      <c r="Q10" s="52">
        <f t="shared" si="3"/>
        <v>0</v>
      </c>
    </row>
    <row r="11" spans="1:17" ht="15.6" x14ac:dyDescent="0.3">
      <c r="A11" s="5" t="s">
        <v>12</v>
      </c>
      <c r="B11" s="6"/>
      <c r="C11" s="6"/>
      <c r="D11" s="7">
        <v>44506</v>
      </c>
      <c r="E11" s="6"/>
      <c r="F11" s="8"/>
      <c r="G11" s="9"/>
      <c r="H11" s="10"/>
      <c r="I11" s="10"/>
      <c r="J11" s="42"/>
      <c r="K11" s="42"/>
      <c r="L11" s="98" t="s">
        <v>12</v>
      </c>
      <c r="M11" s="99"/>
      <c r="N11" s="99"/>
      <c r="O11" s="99"/>
      <c r="P11" s="99"/>
      <c r="Q11" s="100"/>
    </row>
    <row r="12" spans="1:17" ht="14.4" thickBot="1" x14ac:dyDescent="0.3">
      <c r="A12" s="12"/>
      <c r="B12" s="13" t="s">
        <v>5</v>
      </c>
      <c r="C12" s="14" t="s">
        <v>6</v>
      </c>
      <c r="D12" s="15" t="s">
        <v>7</v>
      </c>
      <c r="E12" s="16"/>
      <c r="F12" s="17" t="s">
        <v>8</v>
      </c>
      <c r="G12" s="17" t="s">
        <v>9</v>
      </c>
      <c r="H12" s="17" t="s">
        <v>10</v>
      </c>
      <c r="I12" s="17" t="s">
        <v>11</v>
      </c>
      <c r="J12" s="43"/>
      <c r="K12" s="43"/>
      <c r="L12" s="44"/>
      <c r="M12" s="45"/>
      <c r="N12" s="45"/>
      <c r="O12" s="46"/>
      <c r="P12" s="63"/>
      <c r="Q12" s="64"/>
    </row>
    <row r="13" spans="1:17" x14ac:dyDescent="0.25">
      <c r="A13" s="18">
        <f t="shared" ref="A13:A14" si="5">IF(B13="FTG Pfungstadt",1,IF(B13="AC Altrip",2,IF(B13="AC Mutterstadt II",3,IF(B13="KSV Grünstadt II",4,IF(B13="TSG Hassloch",5,IF(B13="KSC 07 Schifferstadt II",6,IF(B13="AV 03 Speyer II",7,IF(B13="KSV Langen II",8,IF(B13="KG Kinds./Rod.",9,IF(B13="VFL Rodalben",10,IF(B13="TSG Kaiserslautern",11,IF(B13="AC Weisenau",12,IF(B13="ASC Zeilsheim",13,IF(B13="KSV Worms",14,IF(B13="KTH Ehrang",15,IF(B13="AC Heros Wemmetsweiler",16,IF(B13="AC Altrip II",17,IF(B13="KSV Hostenbach",18,))))))))))))))))))</f>
        <v>7</v>
      </c>
      <c r="B13" s="19" t="s">
        <v>34</v>
      </c>
      <c r="C13" s="19" t="s">
        <v>6</v>
      </c>
      <c r="D13" s="19" t="s">
        <v>29</v>
      </c>
      <c r="E13" s="37"/>
      <c r="F13" s="21" t="str">
        <f>VLOOKUP(J13,[1]Wiegezeiten!$B$4:$E$22,3,FALSE)</f>
        <v>18:00 Uhr</v>
      </c>
      <c r="G13" s="22" t="str">
        <f>VLOOKUP(J13,[1]Wiegezeiten!$B$4:$E$22,4,FALSE)</f>
        <v>19:00 Uhr</v>
      </c>
      <c r="H13" s="23" t="s">
        <v>45</v>
      </c>
      <c r="I13" s="23" t="s">
        <v>44</v>
      </c>
      <c r="J13" s="12">
        <f t="shared" ref="J13:J16" si="6">IF(B13="FTG Pfungstadt",1,IF(B13="AC Altrip",2,IF(B13="AC Mutterstadt II",3,IF(B13="KSV Grünstadt II",4,IF(B13="TSG Hassloch",5,IF(B13="KSC 07 Schifferstadt II",6,IF(B13="AV 03 Speyer II",21,IF(B13="KSV Langen II",8,IF(B13="KG Kinds./Rod.",9,IF(B13="VFL Rodalben",10,IF(B13="TSG Kaiserslautern",11,IF(B13="AC Weisenau",12,IF(B13="ASC Zeilsheim",13,IF(B13="KSV Worms",14,IF(B13="KTH Ehrang II",19,IF(B13="AC Heros Wemmetsweiler",16,IF(B13="AC Altrip II",17,IF(B13="KSV Hostenbach",18,))))))))))))))))))</f>
        <v>21</v>
      </c>
      <c r="K13" s="12">
        <f t="shared" ref="K13:K16" si="7">IF(D13="FTG Pfungstadt",1,IF(D13="AC Altrip",2,IF(D13="AC Mutterstadt II",3,IF(D13="KSV Grünstadt II",4,IF(D13="TSG Hassloch",5,IF(D13="KSC 07 Schifferstadt II",6,IF(D13="AV 03 Speyer II",21,IF(D13="KSV Langen II",8,IF(D13="KG Kinds./Rod.",9,IF(D13="VFL Rodalben",10,IF(D13="TSG Kaiserslautern",11,IF(D13="AC Weisenau",12,IF(D13="ASC Zeilsheim",13,IF(D13="KSV Worms",14,IF(D13="KTH Ehrang II",19,IF(D13="AC Heros Wemmetsweiler",16,IF(D13="AC Altrip II",17,IF(D13="KSV Hostenbach",18,))))))))))))))))))</f>
        <v>5</v>
      </c>
      <c r="L13" s="48">
        <v>230.4</v>
      </c>
      <c r="M13" s="49" t="s">
        <v>6</v>
      </c>
      <c r="N13" s="49">
        <v>176</v>
      </c>
      <c r="O13" s="50">
        <f>IF(L13&gt;N13,2,0)</f>
        <v>2</v>
      </c>
      <c r="P13" s="51" t="s">
        <v>6</v>
      </c>
      <c r="Q13" s="52">
        <f>IF(L13&lt;N13,2,0)</f>
        <v>0</v>
      </c>
    </row>
    <row r="14" spans="1:17" x14ac:dyDescent="0.25">
      <c r="A14" s="18">
        <f t="shared" si="5"/>
        <v>18</v>
      </c>
      <c r="B14" s="19" t="s">
        <v>30</v>
      </c>
      <c r="C14" s="19" t="s">
        <v>6</v>
      </c>
      <c r="D14" s="19" t="s">
        <v>31</v>
      </c>
      <c r="E14" s="37"/>
      <c r="F14" s="21" t="str">
        <f>VLOOKUP(J14,[1]Wiegezeiten!$B$4:$E$21,3,FALSE)</f>
        <v>18:00 Uhr</v>
      </c>
      <c r="G14" s="22" t="str">
        <f>VLOOKUP(J14,[1]Wiegezeiten!$B$4:$E$21,4,FALSE)</f>
        <v>19:00 Uhr</v>
      </c>
      <c r="H14" s="23" t="s">
        <v>46</v>
      </c>
      <c r="I14" s="23"/>
      <c r="J14" s="12">
        <f t="shared" si="6"/>
        <v>18</v>
      </c>
      <c r="K14" s="12">
        <f t="shared" si="7"/>
        <v>14</v>
      </c>
      <c r="L14" s="53">
        <v>220.8</v>
      </c>
      <c r="M14" s="54" t="s">
        <v>6</v>
      </c>
      <c r="N14" s="54">
        <v>91.6</v>
      </c>
      <c r="O14" s="50">
        <f t="shared" ref="O14:O16" si="8">IF(L14&gt;N14,2,0)</f>
        <v>2</v>
      </c>
      <c r="P14" s="51" t="s">
        <v>6</v>
      </c>
      <c r="Q14" s="52">
        <f t="shared" ref="Q14:Q16" si="9">IF(L14&lt;N14,2,0)</f>
        <v>0</v>
      </c>
    </row>
    <row r="15" spans="1:17" x14ac:dyDescent="0.25">
      <c r="A15" s="18"/>
      <c r="B15" s="19" t="s">
        <v>36</v>
      </c>
      <c r="C15" s="19" t="s">
        <v>6</v>
      </c>
      <c r="D15" s="19" t="s">
        <v>33</v>
      </c>
      <c r="E15" s="37"/>
      <c r="F15" s="21" t="str">
        <f>VLOOKUP(J15,[1]Wiegezeiten!$B$4:$E$21,3,FALSE)</f>
        <v>18:00 Uhr</v>
      </c>
      <c r="G15" s="22" t="str">
        <f>VLOOKUP(J15,[1]Wiegezeiten!$B$4:$E$21,4,FALSE)</f>
        <v>19:00 Uhr</v>
      </c>
      <c r="H15" s="23" t="s">
        <v>48</v>
      </c>
      <c r="I15" s="23" t="s">
        <v>47</v>
      </c>
      <c r="J15" s="12">
        <f t="shared" si="6"/>
        <v>11</v>
      </c>
      <c r="K15" s="12">
        <f t="shared" si="7"/>
        <v>19</v>
      </c>
      <c r="L15" s="58">
        <v>117.3</v>
      </c>
      <c r="M15" s="59"/>
      <c r="N15" s="59">
        <v>192.5</v>
      </c>
      <c r="O15" s="50">
        <f t="shared" si="8"/>
        <v>0</v>
      </c>
      <c r="P15" s="51" t="s">
        <v>6</v>
      </c>
      <c r="Q15" s="52">
        <f t="shared" si="9"/>
        <v>2</v>
      </c>
    </row>
    <row r="16" spans="1:17" ht="13.8" thickBot="1" x14ac:dyDescent="0.3">
      <c r="A16" s="12"/>
      <c r="B16" s="19" t="s">
        <v>32</v>
      </c>
      <c r="C16" s="19" t="s">
        <v>6</v>
      </c>
      <c r="D16" s="19" t="s">
        <v>35</v>
      </c>
      <c r="E16" s="37"/>
      <c r="F16" s="21" t="str">
        <f>VLOOKUP(J16,[1]Wiegezeiten!$B$4:$E$21,3,FALSE)</f>
        <v>17:00 Uhr</v>
      </c>
      <c r="G16" s="22" t="str">
        <f>VLOOKUP(J16,[1]Wiegezeiten!$B$4:$E$21,4,FALSE)</f>
        <v>18:00 Uhr</v>
      </c>
      <c r="H16" s="23" t="s">
        <v>43</v>
      </c>
      <c r="I16" s="25"/>
      <c r="J16" s="12">
        <f t="shared" si="6"/>
        <v>12</v>
      </c>
      <c r="K16" s="12">
        <f t="shared" si="7"/>
        <v>2</v>
      </c>
      <c r="L16" s="58">
        <v>203.8</v>
      </c>
      <c r="M16" s="59"/>
      <c r="N16" s="59">
        <v>103</v>
      </c>
      <c r="O16" s="50">
        <f t="shared" si="8"/>
        <v>2</v>
      </c>
      <c r="P16" s="51" t="s">
        <v>6</v>
      </c>
      <c r="Q16" s="52">
        <f t="shared" si="9"/>
        <v>0</v>
      </c>
    </row>
    <row r="17" spans="1:17" ht="15.6" x14ac:dyDescent="0.3">
      <c r="A17" s="5" t="s">
        <v>13</v>
      </c>
      <c r="B17" s="6"/>
      <c r="C17" s="6"/>
      <c r="D17" s="65">
        <v>44534</v>
      </c>
      <c r="E17" s="65"/>
      <c r="F17" s="27"/>
      <c r="G17" s="28"/>
      <c r="H17" s="29"/>
      <c r="I17" s="29"/>
      <c r="J17" s="66"/>
      <c r="K17" s="66"/>
      <c r="L17" s="98" t="s">
        <v>13</v>
      </c>
      <c r="M17" s="99"/>
      <c r="N17" s="99"/>
      <c r="O17" s="99"/>
      <c r="P17" s="99"/>
      <c r="Q17" s="100"/>
    </row>
    <row r="18" spans="1:17" ht="14.4" thickBot="1" x14ac:dyDescent="0.3">
      <c r="A18" s="12"/>
      <c r="B18" s="13" t="s">
        <v>5</v>
      </c>
      <c r="C18" s="14" t="s">
        <v>6</v>
      </c>
      <c r="D18" s="15" t="s">
        <v>7</v>
      </c>
      <c r="E18" s="16"/>
      <c r="F18" s="17" t="s">
        <v>8</v>
      </c>
      <c r="G18" s="17" t="s">
        <v>9</v>
      </c>
      <c r="H18" s="17" t="s">
        <v>10</v>
      </c>
      <c r="I18" s="17" t="s">
        <v>11</v>
      </c>
      <c r="J18" s="43"/>
      <c r="K18" s="43"/>
      <c r="L18" s="44"/>
      <c r="M18" s="45"/>
      <c r="N18" s="45"/>
      <c r="O18" s="46"/>
      <c r="P18" s="67"/>
      <c r="Q18" s="64"/>
    </row>
    <row r="19" spans="1:17" x14ac:dyDescent="0.25">
      <c r="A19" s="18">
        <f t="shared" ref="A19:A20" si="10">IF(B19="FTG Pfungstadt",1,IF(B19="AC Altrip",2,IF(B19="AC Mutterstadt II",3,IF(B19="KSV Grünstadt II",4,IF(B19="TSG Hassloch",5,IF(B19="KSC 07 Schifferstadt II",6,IF(B19="AV 03 Speyer II",7,IF(B19="KSV Langen II",8,IF(B19="KG Kinds./Rod.",9,IF(B19="VFL Rodalben",10,IF(B19="TSG Kaiserslautern",11,IF(B19="AC Weisenau",12,IF(B19="ASC Zeilsheim",13,IF(B19="KSV Worms",14,IF(B19="KTH Ehrang",15,IF(B19="AC Heros Wemmetsweiler",16,IF(B19="AC Altrip II",17,IF(B19="KSV Hostenbach",18,))))))))))))))))))</f>
        <v>5</v>
      </c>
      <c r="B19" s="68" t="s">
        <v>29</v>
      </c>
      <c r="C19" s="69" t="s">
        <v>6</v>
      </c>
      <c r="D19" s="32" t="s">
        <v>36</v>
      </c>
      <c r="E19" s="38"/>
      <c r="F19" s="21" t="str">
        <f>VLOOKUP(J19,[1]Wiegezeiten!$B$4:$E$21,3,FALSE)</f>
        <v>18:00 Uhr</v>
      </c>
      <c r="G19" s="22" t="str">
        <f>VLOOKUP(J19,[1]Wiegezeiten!$B$4:$E$21,4,FALSE)</f>
        <v>19:00 Uhr</v>
      </c>
      <c r="H19" s="25"/>
      <c r="I19" s="25" t="s">
        <v>55</v>
      </c>
      <c r="J19" s="12">
        <f t="shared" ref="J19:J22" si="11">IF(B19="FTG Pfungstadt",1,IF(B19="AC Altrip",2,IF(B19="AC Mutterstadt II",3,IF(B19="KSV Grünstadt II",4,IF(B19="TSG Hassloch",5,IF(B19="KSC 07 Schifferstadt II",6,IF(B19="AV 03 Speyer II",21,IF(B19="KSV Langen II",8,IF(B19="KG Kinds./Rod.",9,IF(B19="VFL Rodalben",10,IF(B19="TSG Kaiserslautern",11,IF(B19="AC Weisenau",12,IF(B19="ASC Zeilsheim",13,IF(B19="KSV Worms",14,IF(B19="KTH Ehrang II",19,IF(B19="AC Heros Wemmetsweiler",16,IF(B19="AC Altrip II",17,IF(B19="KSV Hostenbach",18,))))))))))))))))))</f>
        <v>5</v>
      </c>
      <c r="K19" s="12">
        <f t="shared" ref="K19:K22" si="12">IF(D19="FTG Pfungstadt",1,IF(D19="AC Altrip",2,IF(D19="AC Mutterstadt II",3,IF(D19="KSV Grünstadt II",4,IF(D19="TSG Hassloch",5,IF(D19="KSC 07 Schifferstadt II",6,IF(D19="AV 03 Speyer II",21,IF(D19="KSV Langen II",8,IF(D19="KG Kinds./Rod.",9,IF(D19="VFL Rodalben",10,IF(D19="TSG Kaiserslautern",11,IF(D19="AC Weisenau",12,IF(D19="ASC Zeilsheim",13,IF(D19="KSV Worms",14,IF(D19="KTH Ehrang II",19,IF(D19="AC Heros Wemmetsweiler",16,IF(D19="AC Altrip II",17,IF(D19="KSV Hostenbach",18,))))))))))))))))))</f>
        <v>11</v>
      </c>
      <c r="L19" s="48">
        <v>140.5</v>
      </c>
      <c r="M19" s="49" t="s">
        <v>6</v>
      </c>
      <c r="N19" s="49">
        <v>55.5</v>
      </c>
      <c r="O19" s="50">
        <f>IF(L19&gt;N19,2,0)</f>
        <v>2</v>
      </c>
      <c r="P19" s="51" t="s">
        <v>6</v>
      </c>
      <c r="Q19" s="52">
        <f>IF(L19&lt;N19,2,0)</f>
        <v>0</v>
      </c>
    </row>
    <row r="20" spans="1:17" x14ac:dyDescent="0.25">
      <c r="A20" s="18">
        <f t="shared" si="10"/>
        <v>18</v>
      </c>
      <c r="B20" s="68" t="s">
        <v>30</v>
      </c>
      <c r="C20" s="69" t="s">
        <v>6</v>
      </c>
      <c r="D20" s="32" t="s">
        <v>34</v>
      </c>
      <c r="E20" s="38"/>
      <c r="F20" s="21" t="str">
        <f>VLOOKUP(J20,[1]Wiegezeiten!$B$4:$E$21,3,FALSE)</f>
        <v>18:00 Uhr</v>
      </c>
      <c r="G20" s="22" t="str">
        <f>VLOOKUP(J20,[1]Wiegezeiten!$B$4:$E$21,4,FALSE)</f>
        <v>19:00 Uhr</v>
      </c>
      <c r="H20" s="23"/>
      <c r="I20" s="24" t="s">
        <v>55</v>
      </c>
      <c r="J20" s="12">
        <f t="shared" si="11"/>
        <v>18</v>
      </c>
      <c r="K20" s="12">
        <f t="shared" si="12"/>
        <v>21</v>
      </c>
      <c r="L20" s="53">
        <v>274</v>
      </c>
      <c r="M20" s="54" t="s">
        <v>6</v>
      </c>
      <c r="N20" s="54">
        <v>238</v>
      </c>
      <c r="O20" s="50">
        <f t="shared" ref="O20:O22" si="13">IF(L20&gt;N20,2,0)</f>
        <v>2</v>
      </c>
      <c r="P20" s="51" t="s">
        <v>6</v>
      </c>
      <c r="Q20" s="52">
        <f t="shared" ref="Q20:Q22" si="14">IF(L20&lt;N20,2,0)</f>
        <v>0</v>
      </c>
    </row>
    <row r="21" spans="1:17" x14ac:dyDescent="0.25">
      <c r="A21" s="18"/>
      <c r="B21" s="68" t="s">
        <v>31</v>
      </c>
      <c r="C21" s="69" t="s">
        <v>6</v>
      </c>
      <c r="D21" s="32" t="s">
        <v>35</v>
      </c>
      <c r="E21" s="38"/>
      <c r="F21" s="21" t="str">
        <f>VLOOKUP(J21,[1]Wiegezeiten!$B$4:$E$21,3,FALSE)</f>
        <v>18:00 Uhr</v>
      </c>
      <c r="G21" s="22" t="str">
        <f>VLOOKUP(J21,[1]Wiegezeiten!$B$4:$E$21,4,FALSE)</f>
        <v>19:00 Uhr</v>
      </c>
      <c r="H21" s="23"/>
      <c r="I21" s="24" t="s">
        <v>55</v>
      </c>
      <c r="J21" s="12">
        <f t="shared" si="11"/>
        <v>14</v>
      </c>
      <c r="K21" s="12">
        <f t="shared" si="12"/>
        <v>2</v>
      </c>
      <c r="L21" s="58">
        <v>72.2</v>
      </c>
      <c r="M21" s="59"/>
      <c r="N21" s="59">
        <v>135.5</v>
      </c>
      <c r="O21" s="50">
        <f t="shared" si="13"/>
        <v>0</v>
      </c>
      <c r="P21" s="51" t="s">
        <v>6</v>
      </c>
      <c r="Q21" s="52">
        <f t="shared" si="14"/>
        <v>2</v>
      </c>
    </row>
    <row r="22" spans="1:17" ht="13.8" thickBot="1" x14ac:dyDescent="0.3">
      <c r="A22" s="12"/>
      <c r="B22" s="68" t="s">
        <v>33</v>
      </c>
      <c r="C22" s="70" t="s">
        <v>6</v>
      </c>
      <c r="D22" s="32" t="s">
        <v>32</v>
      </c>
      <c r="E22" s="38"/>
      <c r="F22" s="21" t="str">
        <f>VLOOKUP(J22,[1]Wiegezeiten!$B$4:$E$21,3,FALSE)</f>
        <v>15:00 Uhr</v>
      </c>
      <c r="G22" s="22" t="str">
        <f>VLOOKUP(J22,[1]Wiegezeiten!$B$4:$E$21,4,FALSE)</f>
        <v>16:00 Uhr</v>
      </c>
      <c r="H22" s="23"/>
      <c r="I22" s="24" t="s">
        <v>55</v>
      </c>
      <c r="J22" s="12">
        <f t="shared" si="11"/>
        <v>19</v>
      </c>
      <c r="K22" s="12">
        <f t="shared" si="12"/>
        <v>12</v>
      </c>
      <c r="L22" s="58">
        <v>194</v>
      </c>
      <c r="M22" s="59"/>
      <c r="N22" s="59">
        <v>139</v>
      </c>
      <c r="O22" s="50">
        <f t="shared" si="13"/>
        <v>2</v>
      </c>
      <c r="P22" s="51" t="s">
        <v>6</v>
      </c>
      <c r="Q22" s="52">
        <f t="shared" si="14"/>
        <v>0</v>
      </c>
    </row>
    <row r="23" spans="1:17" ht="15.6" x14ac:dyDescent="0.3">
      <c r="A23" s="5" t="s">
        <v>18</v>
      </c>
      <c r="B23" s="6"/>
      <c r="C23" s="6"/>
      <c r="D23" s="7">
        <v>44576</v>
      </c>
      <c r="E23" s="6"/>
      <c r="F23" s="27"/>
      <c r="G23" s="28"/>
      <c r="H23" s="29"/>
      <c r="I23" s="29"/>
      <c r="J23" s="66"/>
      <c r="K23" s="66"/>
      <c r="L23" s="98" t="s">
        <v>18</v>
      </c>
      <c r="M23" s="99"/>
      <c r="N23" s="99"/>
      <c r="O23" s="99"/>
      <c r="P23" s="99"/>
      <c r="Q23" s="100"/>
    </row>
    <row r="24" spans="1:17" ht="14.4" thickBot="1" x14ac:dyDescent="0.3">
      <c r="A24" s="12"/>
      <c r="B24" s="13" t="s">
        <v>5</v>
      </c>
      <c r="C24" s="14" t="s">
        <v>6</v>
      </c>
      <c r="D24" s="15" t="s">
        <v>7</v>
      </c>
      <c r="E24" s="16"/>
      <c r="F24" s="17" t="s">
        <v>8</v>
      </c>
      <c r="G24" s="17" t="s">
        <v>9</v>
      </c>
      <c r="H24" s="17" t="s">
        <v>10</v>
      </c>
      <c r="I24" s="17" t="s">
        <v>11</v>
      </c>
      <c r="J24" s="43"/>
      <c r="K24" s="43"/>
      <c r="L24" s="44"/>
      <c r="M24" s="45"/>
      <c r="N24" s="45"/>
      <c r="O24" s="46"/>
      <c r="P24" s="67"/>
      <c r="Q24" s="64"/>
    </row>
    <row r="25" spans="1:17" x14ac:dyDescent="0.25">
      <c r="A25" s="18">
        <f t="shared" ref="A25:A27" si="15">IF(B25="FTG Pfungstadt",1,IF(B25="AC Altrip",2,IF(B25="AC Mutterstadt II",3,IF(B25="KSV Grünstadt II",4,IF(B25="TSG Hassloch",5,IF(B25="KSC 07 Schifferstadt II",6,IF(B25="AV 03 Speyer II",7,IF(B25="KSV Langen II",8,IF(B25="KG Kinds./Rod.",9,IF(B25="VFL Rodalben",10,IF(B25="TSG Kaiserslautern",11,IF(B25="AC Weisenau",12,IF(B25="ASC Zeilsheim",13,IF(B25="KSV Worms",14,IF(B25="KTH Ehrang",15,IF(B25="AC Heros Wemmetsweiler",16,IF(B25="AC Altrip II",17,IF(B25="KSV Hostenbach",18,))))))))))))))))))</f>
        <v>12</v>
      </c>
      <c r="B25" s="30" t="s">
        <v>32</v>
      </c>
      <c r="C25" s="70" t="s">
        <v>6</v>
      </c>
      <c r="D25" s="32" t="s">
        <v>29</v>
      </c>
      <c r="E25" s="33"/>
      <c r="F25" s="21" t="str">
        <f>VLOOKUP(J25,[1]Wiegezeiten!$B$4:$E$22,3,FALSE)</f>
        <v>17:00 Uhr</v>
      </c>
      <c r="G25" s="22" t="str">
        <f>VLOOKUP(J25,[1]Wiegezeiten!$B$4:$E$22,4,FALSE)</f>
        <v>18:00 Uhr</v>
      </c>
      <c r="H25" s="23" t="s">
        <v>62</v>
      </c>
      <c r="I25" s="23" t="s">
        <v>59</v>
      </c>
      <c r="J25" s="12">
        <f t="shared" ref="J25:J28" si="16">IF(B25="FTG Pfungstadt",1,IF(B25="AC Altrip",2,IF(B25="AC Mutterstadt II",3,IF(B25="KSV Grünstadt II",4,IF(B25="TSG Hassloch",5,IF(B25="KSC 07 Schifferstadt II",6,IF(B25="AV 03 Speyer II",21,IF(B25="KSV Langen II",8,IF(B25="KG Kinds./Rod.",9,IF(B25="VFL Rodalben",10,IF(B25="TSG Kaiserslautern",11,IF(B25="AC Weisenau",12,IF(B25="ASC Zeilsheim",13,IF(B25="KSV Worms",14,IF(B25="KTH Ehrang II",19,IF(B25="AC Heros Wemmetsweiler",16,IF(B25="AC Altrip II",17,IF(B25="KSV Hostenbach",18,))))))))))))))))))</f>
        <v>12</v>
      </c>
      <c r="K25" s="12">
        <f t="shared" ref="K25:K28" si="17">IF(D25="FTG Pfungstadt",1,IF(D25="AC Altrip",2,IF(D25="AC Mutterstadt II",3,IF(D25="KSV Grünstadt II",4,IF(D25="TSG Hassloch",5,IF(D25="KSC 07 Schifferstadt II",6,IF(D25="AV 03 Speyer II",21,IF(D25="KSV Langen II",8,IF(D25="KG Kinds./Rod.",9,IF(D25="VFL Rodalben",10,IF(D25="TSG Kaiserslautern",11,IF(D25="AC Weisenau",12,IF(D25="ASC Zeilsheim",13,IF(D25="KSV Worms",14,IF(D25="KTH Ehrang II",19,IF(D25="AC Heros Wemmetsweiler",16,IF(D25="AC Altrip II",17,IF(D25="KSV Hostenbach",18,))))))))))))))))))</f>
        <v>5</v>
      </c>
      <c r="L25" s="48">
        <v>211.6</v>
      </c>
      <c r="M25" s="49" t="s">
        <v>6</v>
      </c>
      <c r="N25" s="49">
        <v>211.9</v>
      </c>
      <c r="O25" s="50">
        <f>IF(L25&gt;N25,2,0)</f>
        <v>0</v>
      </c>
      <c r="P25" s="51" t="s">
        <v>6</v>
      </c>
      <c r="Q25" s="52">
        <f>IF(L25&lt;N25,2,0)</f>
        <v>2</v>
      </c>
    </row>
    <row r="26" spans="1:17" x14ac:dyDescent="0.25">
      <c r="A26" s="18"/>
      <c r="B26" s="30" t="s">
        <v>36</v>
      </c>
      <c r="C26" s="70" t="s">
        <v>6</v>
      </c>
      <c r="D26" s="32" t="s">
        <v>30</v>
      </c>
      <c r="E26" s="33"/>
      <c r="F26" s="21" t="str">
        <f>VLOOKUP(J26,[1]Wiegezeiten!$B$4:$E$22,3,FALSE)</f>
        <v>18:00 Uhr</v>
      </c>
      <c r="G26" s="22" t="str">
        <f>VLOOKUP(J26,[1]Wiegezeiten!$B$4:$E$22,4,FALSE)</f>
        <v>19:00 Uhr</v>
      </c>
      <c r="H26" s="23" t="s">
        <v>61</v>
      </c>
      <c r="I26" s="23" t="s">
        <v>59</v>
      </c>
      <c r="J26" s="12">
        <f t="shared" si="16"/>
        <v>11</v>
      </c>
      <c r="K26" s="12">
        <f t="shared" si="17"/>
        <v>18</v>
      </c>
      <c r="L26" s="48">
        <v>112.2</v>
      </c>
      <c r="M26" s="49"/>
      <c r="N26" s="49">
        <v>234.8</v>
      </c>
      <c r="O26" s="50">
        <f t="shared" ref="O26:O28" si="18">IF(L26&gt;N26,2,0)</f>
        <v>0</v>
      </c>
      <c r="P26" s="51" t="s">
        <v>6</v>
      </c>
      <c r="Q26" s="52">
        <f t="shared" ref="Q26:Q28" si="19">IF(L26&lt;N26,2,0)</f>
        <v>2</v>
      </c>
    </row>
    <row r="27" spans="1:17" x14ac:dyDescent="0.25">
      <c r="A27" s="18">
        <f t="shared" si="15"/>
        <v>7</v>
      </c>
      <c r="B27" s="30" t="s">
        <v>34</v>
      </c>
      <c r="C27" s="70" t="s">
        <v>6</v>
      </c>
      <c r="D27" s="32" t="s">
        <v>31</v>
      </c>
      <c r="E27" s="33"/>
      <c r="F27" s="21" t="str">
        <f>VLOOKUP(J27,[1]Wiegezeiten!$B$4:$E$22,3,FALSE)</f>
        <v>18:00 Uhr</v>
      </c>
      <c r="G27" s="22" t="str">
        <f>VLOOKUP(J27,[1]Wiegezeiten!$B$4:$E$22,4,FALSE)</f>
        <v>19:00 Uhr</v>
      </c>
      <c r="H27" s="25" t="s">
        <v>57</v>
      </c>
      <c r="I27" s="25" t="s">
        <v>60</v>
      </c>
      <c r="J27" s="12">
        <f t="shared" si="16"/>
        <v>21</v>
      </c>
      <c r="K27" s="12">
        <f t="shared" si="17"/>
        <v>14</v>
      </c>
      <c r="L27" s="53">
        <v>238</v>
      </c>
      <c r="M27" s="54" t="s">
        <v>6</v>
      </c>
      <c r="N27" s="54">
        <v>94</v>
      </c>
      <c r="O27" s="50">
        <f t="shared" si="18"/>
        <v>2</v>
      </c>
      <c r="P27" s="51" t="s">
        <v>6</v>
      </c>
      <c r="Q27" s="52">
        <f t="shared" si="19"/>
        <v>0</v>
      </c>
    </row>
    <row r="28" spans="1:17" s="34" customFormat="1" ht="13.8" thickBot="1" x14ac:dyDescent="0.3">
      <c r="A28" s="12"/>
      <c r="B28" s="30" t="s">
        <v>35</v>
      </c>
      <c r="C28" s="70" t="s">
        <v>6</v>
      </c>
      <c r="D28" s="32" t="s">
        <v>33</v>
      </c>
      <c r="E28" s="33"/>
      <c r="F28" s="21" t="str">
        <f>VLOOKUP(J28,[1]Wiegezeiten!$B$4:$E$22,3,FALSE)</f>
        <v>18:00 Uhr</v>
      </c>
      <c r="G28" s="22" t="str">
        <f>VLOOKUP(J28,[1]Wiegezeiten!$B$4:$E$22,4,FALSE)</f>
        <v>19:00 Uhr</v>
      </c>
      <c r="H28" s="23" t="s">
        <v>48</v>
      </c>
      <c r="I28" s="23" t="s">
        <v>59</v>
      </c>
      <c r="J28" s="12">
        <f t="shared" si="16"/>
        <v>2</v>
      </c>
      <c r="K28" s="12">
        <f t="shared" si="17"/>
        <v>19</v>
      </c>
      <c r="L28" s="58">
        <v>147</v>
      </c>
      <c r="M28" s="59"/>
      <c r="N28" s="59">
        <v>154.30000000000001</v>
      </c>
      <c r="O28" s="50">
        <f t="shared" si="18"/>
        <v>0</v>
      </c>
      <c r="P28" s="51" t="s">
        <v>6</v>
      </c>
      <c r="Q28" s="52">
        <f t="shared" si="19"/>
        <v>2</v>
      </c>
    </row>
    <row r="29" spans="1:17" ht="15.6" x14ac:dyDescent="0.3">
      <c r="A29" s="5" t="s">
        <v>20</v>
      </c>
      <c r="B29" s="6"/>
      <c r="C29" s="6"/>
      <c r="D29" s="7">
        <v>44604</v>
      </c>
      <c r="E29" s="6"/>
      <c r="F29" s="27"/>
      <c r="G29" s="28"/>
      <c r="H29" s="29"/>
      <c r="I29" s="29"/>
      <c r="J29" s="66"/>
      <c r="K29" s="66"/>
      <c r="L29" s="98" t="s">
        <v>20</v>
      </c>
      <c r="M29" s="99"/>
      <c r="N29" s="99"/>
      <c r="O29" s="99"/>
      <c r="P29" s="99"/>
      <c r="Q29" s="100"/>
    </row>
    <row r="30" spans="1:17" ht="14.4" thickBot="1" x14ac:dyDescent="0.3">
      <c r="A30" s="12"/>
      <c r="B30" s="13" t="s">
        <v>5</v>
      </c>
      <c r="C30" s="14" t="s">
        <v>6</v>
      </c>
      <c r="D30" s="15" t="s">
        <v>7</v>
      </c>
      <c r="E30" s="16"/>
      <c r="F30" s="17" t="s">
        <v>8</v>
      </c>
      <c r="G30" s="17" t="s">
        <v>9</v>
      </c>
      <c r="H30" s="17" t="s">
        <v>10</v>
      </c>
      <c r="I30" s="17" t="s">
        <v>11</v>
      </c>
      <c r="J30" s="43"/>
      <c r="K30" s="43"/>
      <c r="L30" s="44"/>
      <c r="M30" s="45"/>
      <c r="N30" s="45"/>
      <c r="O30" s="46"/>
      <c r="P30" s="67"/>
      <c r="Q30" s="64"/>
    </row>
    <row r="31" spans="1:17" x14ac:dyDescent="0.25">
      <c r="A31" s="18">
        <f t="shared" ref="A31:A33" si="20">IF(B31="FTG Pfungstadt",1,IF(B31="AC Altrip",2,IF(B31="AC Mutterstadt II",3,IF(B31="KSV Grünstadt II",4,IF(B31="TSG Hassloch",5,IF(B31="KSC 07 Schifferstadt II",6,IF(B31="AV 03 Speyer II",7,IF(B31="KSV Langen II",8,IF(B31="KG Kinds./Rod.",9,IF(B31="VFL Rodalben",10,IF(B31="TSG Kaiserslautern",11,IF(B31="AC Weisenau",12,IF(B31="ASC Zeilsheim",13,IF(B31="KSV Worms",14,IF(B31="KTH Ehrang",15,IF(B31="AC Heros Wemmetsweiler",16,IF(B31="AC Altrip II",17,IF(B31="KSV Hostenbach",18,))))))))))))))))))</f>
        <v>5</v>
      </c>
      <c r="B31" s="19" t="s">
        <v>29</v>
      </c>
      <c r="C31" s="19" t="s">
        <v>6</v>
      </c>
      <c r="D31" s="68" t="s">
        <v>35</v>
      </c>
      <c r="E31" s="38"/>
      <c r="F31" s="21" t="str">
        <f>VLOOKUP(J31,[1]Wiegezeiten!$B$4:$E$21,3,FALSE)</f>
        <v>18:00 Uhr</v>
      </c>
      <c r="G31" s="22" t="str">
        <f>VLOOKUP(J31,[1]Wiegezeiten!$B$4:$E$21,4,FALSE)</f>
        <v>19:00 Uhr</v>
      </c>
      <c r="H31" s="23" t="s">
        <v>50</v>
      </c>
      <c r="I31" s="24" t="s">
        <v>49</v>
      </c>
      <c r="J31" s="12">
        <f t="shared" ref="J31:J34" si="21">IF(B31="FTG Pfungstadt",1,IF(B31="AC Altrip",2,IF(B31="AC Mutterstadt II",3,IF(B31="KSV Grünstadt II",4,IF(B31="TSG Hassloch",5,IF(B31="KSC 07 Schifferstadt II",6,IF(B31="AV 03 Speyer II",21,IF(B31="KSV Langen II",8,IF(B31="KG Kinds./Rod.",9,IF(B31="VFL Rodalben",10,IF(B31="TSG Kaiserslautern",11,IF(B31="AC Weisenau",12,IF(B31="ASC Zeilsheim",13,IF(B31="KSV Worms",14,IF(B31="KTH Ehrang II",19,IF(B31="AC Heros Wemmetsweiler",16,IF(B31="AC Altrip II",17,IF(B31="KSV Hostenbach",18,))))))))))))))))))</f>
        <v>5</v>
      </c>
      <c r="K31" s="12">
        <f t="shared" ref="K31:K34" si="22">IF(D31="FTG Pfungstadt",1,IF(D31="AC Altrip",2,IF(D31="AC Mutterstadt II",3,IF(D31="KSV Grünstadt II",4,IF(D31="TSG Hassloch",5,IF(D31="KSC 07 Schifferstadt II",6,IF(D31="AV 03 Speyer II",21,IF(D31="KSV Langen II",8,IF(D31="KG Kinds./Rod.",9,IF(D31="VFL Rodalben",10,IF(D31="TSG Kaiserslautern",11,IF(D31="AC Weisenau",12,IF(D31="ASC Zeilsheim",13,IF(D31="KSV Worms",14,IF(D31="KTH Ehrang II",19,IF(D31="AC Heros Wemmetsweiler",16,IF(D31="AC Altrip II",17,IF(D31="KSV Hostenbach",18,))))))))))))))))))</f>
        <v>2</v>
      </c>
      <c r="L31" s="48">
        <v>162.4</v>
      </c>
      <c r="M31" s="49" t="s">
        <v>6</v>
      </c>
      <c r="N31" s="49">
        <v>130.5</v>
      </c>
      <c r="O31" s="50">
        <f>IF(L31&gt;N31,2,0)</f>
        <v>2</v>
      </c>
      <c r="P31" s="51" t="s">
        <v>6</v>
      </c>
      <c r="Q31" s="52">
        <f>IF(L31&lt;N31,2,0)</f>
        <v>0</v>
      </c>
    </row>
    <row r="32" spans="1:17" x14ac:dyDescent="0.25">
      <c r="A32" s="18"/>
      <c r="B32" s="19" t="s">
        <v>30</v>
      </c>
      <c r="C32" s="70" t="s">
        <v>6</v>
      </c>
      <c r="D32" s="68" t="s">
        <v>32</v>
      </c>
      <c r="E32" s="38"/>
      <c r="F32" s="21" t="str">
        <f>VLOOKUP(J32,[1]Wiegezeiten!$B$4:$E$21,3,FALSE)</f>
        <v>18:00 Uhr</v>
      </c>
      <c r="G32" s="22" t="str">
        <f>VLOOKUP(J32,[1]Wiegezeiten!$B$4:$E$21,4,FALSE)</f>
        <v>19:00 Uhr</v>
      </c>
      <c r="H32" s="23" t="s">
        <v>52</v>
      </c>
      <c r="I32" s="24" t="s">
        <v>49</v>
      </c>
      <c r="J32" s="12">
        <f t="shared" si="21"/>
        <v>18</v>
      </c>
      <c r="K32" s="12">
        <f t="shared" si="22"/>
        <v>12</v>
      </c>
      <c r="L32" s="48">
        <v>247.6</v>
      </c>
      <c r="M32" s="49"/>
      <c r="N32" s="49">
        <v>159.30000000000001</v>
      </c>
      <c r="O32" s="50">
        <f t="shared" ref="O32:O34" si="23">IF(L32&gt;N32,2,0)</f>
        <v>2</v>
      </c>
      <c r="P32" s="51" t="s">
        <v>6</v>
      </c>
      <c r="Q32" s="52">
        <f t="shared" ref="Q32:Q34" si="24">IF(L32&lt;N32,2,0)</f>
        <v>0</v>
      </c>
    </row>
    <row r="33" spans="1:17" x14ac:dyDescent="0.25">
      <c r="A33" s="18">
        <f t="shared" si="20"/>
        <v>7</v>
      </c>
      <c r="B33" s="19" t="s">
        <v>34</v>
      </c>
      <c r="C33" s="70" t="s">
        <v>6</v>
      </c>
      <c r="D33" s="68" t="s">
        <v>36</v>
      </c>
      <c r="E33" s="38"/>
      <c r="F33" s="21" t="str">
        <f>VLOOKUP(J33,[1]Wiegezeiten!$B$4:$E$22,3,FALSE)</f>
        <v>18:00 Uhr</v>
      </c>
      <c r="G33" s="22" t="str">
        <f>VLOOKUP(J33,[1]Wiegezeiten!$B$4:$E$22,4,FALSE)</f>
        <v>19:00 Uhr</v>
      </c>
      <c r="H33" s="23" t="s">
        <v>53</v>
      </c>
      <c r="I33" s="24" t="s">
        <v>54</v>
      </c>
      <c r="J33" s="12">
        <f t="shared" si="21"/>
        <v>21</v>
      </c>
      <c r="K33" s="12">
        <f t="shared" si="22"/>
        <v>11</v>
      </c>
      <c r="L33" s="53">
        <v>210</v>
      </c>
      <c r="M33" s="54" t="s">
        <v>6</v>
      </c>
      <c r="N33" s="54">
        <v>76.2</v>
      </c>
      <c r="O33" s="50">
        <f t="shared" si="23"/>
        <v>2</v>
      </c>
      <c r="P33" s="51" t="s">
        <v>6</v>
      </c>
      <c r="Q33" s="52">
        <f t="shared" si="24"/>
        <v>0</v>
      </c>
    </row>
    <row r="34" spans="1:17" ht="13.8" thickBot="1" x14ac:dyDescent="0.3">
      <c r="A34" s="12"/>
      <c r="B34" s="19" t="s">
        <v>31</v>
      </c>
      <c r="C34" s="70" t="s">
        <v>6</v>
      </c>
      <c r="D34" s="68" t="s">
        <v>33</v>
      </c>
      <c r="E34" s="38"/>
      <c r="F34" s="21" t="str">
        <f>VLOOKUP(J34,[1]Wiegezeiten!$B$4:$E$22,3,FALSE)</f>
        <v>18:00 Uhr</v>
      </c>
      <c r="G34" s="22" t="str">
        <f>VLOOKUP(J34,[1]Wiegezeiten!$B$4:$E$22,4,FALSE)</f>
        <v>19:00 Uhr</v>
      </c>
      <c r="H34" s="23" t="s">
        <v>51</v>
      </c>
      <c r="I34" s="25" t="s">
        <v>49</v>
      </c>
      <c r="J34" s="12">
        <f t="shared" si="21"/>
        <v>14</v>
      </c>
      <c r="K34" s="12">
        <f t="shared" si="22"/>
        <v>19</v>
      </c>
      <c r="L34" s="58">
        <v>76.2</v>
      </c>
      <c r="M34" s="59"/>
      <c r="N34" s="59">
        <v>190.6</v>
      </c>
      <c r="O34" s="50">
        <f t="shared" si="23"/>
        <v>0</v>
      </c>
      <c r="P34" s="51" t="s">
        <v>6</v>
      </c>
      <c r="Q34" s="52">
        <f t="shared" si="24"/>
        <v>2</v>
      </c>
    </row>
    <row r="35" spans="1:17" ht="15.6" x14ac:dyDescent="0.3">
      <c r="A35" s="5" t="s">
        <v>21</v>
      </c>
      <c r="B35" s="6"/>
      <c r="C35" s="6"/>
      <c r="D35" s="7">
        <v>44632</v>
      </c>
      <c r="E35" s="6"/>
      <c r="F35" s="27"/>
      <c r="G35" s="28"/>
      <c r="H35" s="29"/>
      <c r="I35" s="29"/>
      <c r="J35" s="66"/>
      <c r="K35" s="66"/>
      <c r="L35" s="98" t="s">
        <v>21</v>
      </c>
      <c r="M35" s="99"/>
      <c r="N35" s="99"/>
      <c r="O35" s="99"/>
      <c r="P35" s="99"/>
      <c r="Q35" s="100"/>
    </row>
    <row r="36" spans="1:17" ht="14.4" thickBot="1" x14ac:dyDescent="0.3">
      <c r="A36" s="12"/>
      <c r="B36" s="13" t="s">
        <v>5</v>
      </c>
      <c r="C36" s="14" t="s">
        <v>6</v>
      </c>
      <c r="D36" s="15" t="s">
        <v>7</v>
      </c>
      <c r="E36" s="16"/>
      <c r="F36" s="17" t="s">
        <v>8</v>
      </c>
      <c r="G36" s="17" t="s">
        <v>9</v>
      </c>
      <c r="H36" s="17" t="s">
        <v>10</v>
      </c>
      <c r="I36" s="17" t="s">
        <v>11</v>
      </c>
      <c r="J36" s="43"/>
      <c r="K36" s="43"/>
      <c r="L36" s="44"/>
      <c r="M36" s="45"/>
      <c r="N36" s="45"/>
      <c r="O36" s="46"/>
      <c r="P36" s="63"/>
      <c r="Q36" s="64"/>
    </row>
    <row r="37" spans="1:17" x14ac:dyDescent="0.25">
      <c r="A37" s="18">
        <f t="shared" ref="A37:A39" si="25">IF(B37="FTG Pfungstadt",1,IF(B37="AC Altrip",2,IF(B37="AC Mutterstadt II",3,IF(B37="KSV Grünstadt II",4,IF(B37="TSG Hassloch",5,IF(B37="KSC 07 Schifferstadt II",6,IF(B37="AV 03 Speyer II",7,IF(B37="KSV Langen II",8,IF(B37="KG Kinds./Rod.",9,IF(B37="VFL Rodalben",10,IF(B37="TSG Kaiserslautern",11,IF(B37="AC Weisenau",12,IF(B37="ASC Zeilsheim",13,IF(B37="KSV Worms",14,IF(B37="KTH Ehrang",15,IF(B37="AC Heros Wemmetsweiler",16,IF(B37="AC Altrip II",17,IF(B37="KSV Hostenbach",18,))))))))))))))))))</f>
        <v>0</v>
      </c>
      <c r="B37" s="30" t="s">
        <v>33</v>
      </c>
      <c r="C37" s="70" t="s">
        <v>6</v>
      </c>
      <c r="D37" s="32" t="s">
        <v>29</v>
      </c>
      <c r="E37" s="33"/>
      <c r="F37" s="21" t="str">
        <f>VLOOKUP(J37,[1]Wiegezeiten!$B$4:$E$21,3,FALSE)</f>
        <v>15:00 Uhr</v>
      </c>
      <c r="G37" s="22" t="str">
        <f>VLOOKUP(J37,[1]Wiegezeiten!$B$4:$E$21,4,FALSE)</f>
        <v>16:00 Uhr</v>
      </c>
      <c r="H37" s="23"/>
      <c r="I37" s="24" t="s">
        <v>49</v>
      </c>
      <c r="J37" s="12">
        <f t="shared" ref="J37:J40" si="26">IF(B37="FTG Pfungstadt",1,IF(B37="AC Altrip",2,IF(B37="AC Mutterstadt II",3,IF(B37="KSV Grünstadt II",4,IF(B37="TSG Hassloch",5,IF(B37="KSC 07 Schifferstadt II",6,IF(B37="AV 03 Speyer II",21,IF(B37="KSV Langen II",8,IF(B37="KG Kinds./Rod.",9,IF(B37="VFL Rodalben",10,IF(B37="TSG Kaiserslautern",11,IF(B37="AC Weisenau",12,IF(B37="ASC Zeilsheim",13,IF(B37="KSV Worms",14,IF(B37="KTH Ehrang II",19,IF(B37="AC Heros Wemmetsweiler",16,IF(B37="AC Altrip II",17,IF(B37="KSV Hostenbach",18,))))))))))))))))))</f>
        <v>19</v>
      </c>
      <c r="K37" s="12">
        <f t="shared" ref="K37:K40" si="27">IF(D37="FTG Pfungstadt",1,IF(D37="AC Altrip",2,IF(D37="AC Mutterstadt II",3,IF(D37="KSV Grünstadt II",4,IF(D37="TSG Hassloch",5,IF(D37="KSC 07 Schifferstadt II",6,IF(D37="AV 03 Speyer II",21,IF(D37="KSV Langen II",8,IF(D37="KG Kinds./Rod.",9,IF(D37="VFL Rodalben",10,IF(D37="TSG Kaiserslautern",11,IF(D37="AC Weisenau",12,IF(D37="ASC Zeilsheim",13,IF(D37="KSV Worms",14,IF(D37="KTH Ehrang II",19,IF(D37="AC Heros Wemmetsweiler",16,IF(D37="AC Altrip II",17,IF(D37="KSV Hostenbach",18,))))))))))))))))))</f>
        <v>5</v>
      </c>
      <c r="L37" s="48">
        <v>0</v>
      </c>
      <c r="M37" s="49" t="s">
        <v>6</v>
      </c>
      <c r="N37" s="49">
        <v>106.7</v>
      </c>
      <c r="O37" s="50">
        <f>IF(L37&gt;N37,2,0)</f>
        <v>0</v>
      </c>
      <c r="P37" s="51" t="s">
        <v>6</v>
      </c>
      <c r="Q37" s="52">
        <f>IF(L37&lt;N37,2,0)</f>
        <v>2</v>
      </c>
    </row>
    <row r="38" spans="1:17" x14ac:dyDescent="0.25">
      <c r="A38" s="18"/>
      <c r="B38" s="30" t="s">
        <v>35</v>
      </c>
      <c r="C38" s="70" t="s">
        <v>6</v>
      </c>
      <c r="D38" s="32" t="s">
        <v>30</v>
      </c>
      <c r="E38" s="33"/>
      <c r="F38" s="21" t="str">
        <f>VLOOKUP(J38,[1]Wiegezeiten!$B$4:$E$22,3,FALSE)</f>
        <v>18:00 Uhr</v>
      </c>
      <c r="G38" s="22" t="str">
        <f>VLOOKUP(J38,[1]Wiegezeiten!$B$4:$E$22,4,FALSE)</f>
        <v>19:00 Uhr</v>
      </c>
      <c r="H38" s="23"/>
      <c r="I38" s="24" t="s">
        <v>49</v>
      </c>
      <c r="J38" s="12">
        <f t="shared" si="26"/>
        <v>2</v>
      </c>
      <c r="K38" s="12">
        <f t="shared" si="27"/>
        <v>18</v>
      </c>
      <c r="L38" s="48">
        <v>0</v>
      </c>
      <c r="M38" s="49" t="s">
        <v>6</v>
      </c>
      <c r="N38" s="49">
        <v>222.4</v>
      </c>
      <c r="O38" s="50">
        <f t="shared" ref="O38:O40" si="28">IF(L38&gt;N38,2,0)</f>
        <v>0</v>
      </c>
      <c r="P38" s="51" t="s">
        <v>6</v>
      </c>
      <c r="Q38" s="52">
        <f t="shared" ref="Q38:Q40" si="29">IF(L38&lt;N38,2,0)</f>
        <v>2</v>
      </c>
    </row>
    <row r="39" spans="1:17" x14ac:dyDescent="0.25">
      <c r="A39" s="18">
        <f t="shared" si="25"/>
        <v>12</v>
      </c>
      <c r="B39" s="30" t="s">
        <v>32</v>
      </c>
      <c r="C39" s="70" t="s">
        <v>6</v>
      </c>
      <c r="D39" s="32" t="s">
        <v>34</v>
      </c>
      <c r="E39" s="33"/>
      <c r="F39" s="21" t="str">
        <f>VLOOKUP(J39,[1]Wiegezeiten!$B$4:$E$21,3,FALSE)</f>
        <v>17:00 Uhr</v>
      </c>
      <c r="G39" s="22" t="str">
        <f>VLOOKUP(J39,[1]Wiegezeiten!$B$4:$E$21,4,FALSE)</f>
        <v>18:00 Uhr</v>
      </c>
      <c r="H39" s="25"/>
      <c r="I39" s="25" t="s">
        <v>49</v>
      </c>
      <c r="J39" s="12">
        <f t="shared" si="26"/>
        <v>12</v>
      </c>
      <c r="K39" s="12">
        <f t="shared" si="27"/>
        <v>21</v>
      </c>
      <c r="L39" s="48">
        <v>189.2</v>
      </c>
      <c r="M39" s="49" t="s">
        <v>6</v>
      </c>
      <c r="N39" s="49">
        <v>219.4</v>
      </c>
      <c r="O39" s="50">
        <f t="shared" si="28"/>
        <v>0</v>
      </c>
      <c r="P39" s="51" t="s">
        <v>6</v>
      </c>
      <c r="Q39" s="52">
        <f t="shared" si="29"/>
        <v>2</v>
      </c>
    </row>
    <row r="40" spans="1:17" ht="13.8" thickBot="1" x14ac:dyDescent="0.3">
      <c r="A40" s="12"/>
      <c r="B40" s="30" t="s">
        <v>36</v>
      </c>
      <c r="C40" s="70" t="s">
        <v>6</v>
      </c>
      <c r="D40" s="32" t="s">
        <v>31</v>
      </c>
      <c r="E40" s="33"/>
      <c r="F40" s="21" t="str">
        <f>VLOOKUP(J40,[1]Wiegezeiten!$B$4:$E$21,3,FALSE)</f>
        <v>18:00 Uhr</v>
      </c>
      <c r="G40" s="22" t="str">
        <f>VLOOKUP(J40,[1]Wiegezeiten!$B$4:$E$21,4,FALSE)</f>
        <v>19:00 Uhr</v>
      </c>
      <c r="H40" s="23"/>
      <c r="I40" s="24" t="s">
        <v>49</v>
      </c>
      <c r="J40" s="12">
        <f t="shared" si="26"/>
        <v>11</v>
      </c>
      <c r="K40" s="12">
        <f t="shared" si="27"/>
        <v>14</v>
      </c>
      <c r="L40" s="48">
        <v>106.8</v>
      </c>
      <c r="M40" s="49" t="s">
        <v>6</v>
      </c>
      <c r="N40" s="49">
        <v>127.6</v>
      </c>
      <c r="O40" s="50">
        <f t="shared" si="28"/>
        <v>0</v>
      </c>
      <c r="P40" s="51" t="s">
        <v>6</v>
      </c>
      <c r="Q40" s="52">
        <f t="shared" si="29"/>
        <v>2</v>
      </c>
    </row>
    <row r="41" spans="1:17" ht="15.6" x14ac:dyDescent="0.3">
      <c r="A41" s="5" t="s">
        <v>22</v>
      </c>
      <c r="B41" s="6"/>
      <c r="C41" s="6"/>
      <c r="D41" s="7">
        <v>44646</v>
      </c>
      <c r="E41" s="6"/>
      <c r="F41" s="27"/>
      <c r="G41" s="28"/>
      <c r="H41" s="29"/>
      <c r="I41" s="29"/>
      <c r="J41" s="66"/>
      <c r="K41" s="66"/>
      <c r="L41" s="98" t="s">
        <v>22</v>
      </c>
      <c r="M41" s="99"/>
      <c r="N41" s="99"/>
      <c r="O41" s="99"/>
      <c r="P41" s="99"/>
      <c r="Q41" s="100"/>
    </row>
    <row r="42" spans="1:17" ht="14.4" thickBot="1" x14ac:dyDescent="0.3">
      <c r="A42" s="12"/>
      <c r="B42" s="13" t="s">
        <v>5</v>
      </c>
      <c r="C42" s="14" t="s">
        <v>6</v>
      </c>
      <c r="D42" s="15" t="s">
        <v>7</v>
      </c>
      <c r="E42" s="16"/>
      <c r="F42" s="17" t="s">
        <v>8</v>
      </c>
      <c r="G42" s="17" t="s">
        <v>9</v>
      </c>
      <c r="H42" s="17" t="s">
        <v>10</v>
      </c>
      <c r="I42" s="17" t="s">
        <v>11</v>
      </c>
      <c r="J42" s="43"/>
      <c r="K42" s="43"/>
      <c r="L42" s="44"/>
      <c r="M42" s="45"/>
      <c r="N42" s="45"/>
      <c r="O42" s="46"/>
      <c r="P42" s="63"/>
      <c r="Q42" s="64"/>
    </row>
    <row r="43" spans="1:17" x14ac:dyDescent="0.25">
      <c r="A43" s="18">
        <f t="shared" ref="A43:A45" si="30">IF(B43="FTG Pfungstadt",1,IF(B43="AC Altrip",2,IF(B43="AC Mutterstadt II",3,IF(B43="KSV Grünstadt II",4,IF(B43="TSG Hassloch",5,IF(B43="KSC 07 Schifferstadt II",6,IF(B43="AV 03 Speyer II",7,IF(B43="KSV Langen II",8,IF(B43="KG Kinds./Rod.",9,IF(B43="VFL Rodalben",10,IF(B43="TSG Kaiserslautern",11,IF(B43="AC Weisenau",12,IF(B43="ASC Zeilsheim",13,IF(B43="KSV Worms",14,IF(B43="KTH Ehrang",15,IF(B43="AC Heros Wemmetsweiler",16,IF(B43="AC Altrip II",17,IF(B43="KSV Hostenbach",18,))))))))))))))))))</f>
        <v>5</v>
      </c>
      <c r="B43" s="30" t="s">
        <v>29</v>
      </c>
      <c r="C43" s="70" t="s">
        <v>6</v>
      </c>
      <c r="D43" s="32" t="s">
        <v>31</v>
      </c>
      <c r="E43" s="37"/>
      <c r="F43" s="21" t="str">
        <f>VLOOKUP(J43,[1]Wiegezeiten!$B$4:$E$22,3,FALSE)</f>
        <v>18:00 Uhr</v>
      </c>
      <c r="G43" s="22" t="str">
        <f>VLOOKUP(J43,[1]Wiegezeiten!$B$4:$E$22,4,FALSE)</f>
        <v>19:00 Uhr</v>
      </c>
      <c r="H43" s="23" t="s">
        <v>57</v>
      </c>
      <c r="I43" s="23"/>
      <c r="J43" s="12">
        <f t="shared" ref="J43:J46" si="31">IF(B43="FTG Pfungstadt",1,IF(B43="AC Altrip",2,IF(B43="AC Mutterstadt II",3,IF(B43="KSV Grünstadt II",4,IF(B43="TSG Hassloch",5,IF(B43="KSC 07 Schifferstadt II",6,IF(B43="AV 03 Speyer II",21,IF(B43="KSV Langen II",8,IF(B43="KG Kinds./Rod.",9,IF(B43="VFL Rodalben",10,IF(B43="TSG Kaiserslautern",11,IF(B43="AC Weisenau",12,IF(B43="ASC Zeilsheim",13,IF(B43="KSV Worms",14,IF(B43="KTH Ehrang II",19,IF(B43="AC Heros Wemmetsweiler",16,IF(B43="AC Altrip II",17,IF(B43="KSV Hostenbach",18,))))))))))))))))))</f>
        <v>5</v>
      </c>
      <c r="K43" s="12">
        <f t="shared" ref="K43:K46" si="32">IF(D43="FTG Pfungstadt",1,IF(D43="AC Altrip",2,IF(D43="AC Mutterstadt II",3,IF(D43="KSV Grünstadt II",4,IF(D43="TSG Hassloch",5,IF(D43="KSC 07 Schifferstadt II",6,IF(D43="AV 03 Speyer II",21,IF(D43="KSV Langen II",8,IF(D43="KG Kinds./Rod.",9,IF(D43="VFL Rodalben",10,IF(D43="TSG Kaiserslautern",11,IF(D43="AC Weisenau",12,IF(D43="ASC Zeilsheim",13,IF(D43="KSV Worms",14,IF(D43="KTH Ehrang II",19,IF(D43="AC Heros Wemmetsweiler",16,IF(D43="AC Altrip II",17,IF(D43="KSV Hostenbach",18,))))))))))))))))))</f>
        <v>14</v>
      </c>
      <c r="L43" s="48">
        <v>149.69999999999999</v>
      </c>
      <c r="M43" s="49" t="s">
        <v>6</v>
      </c>
      <c r="N43" s="49">
        <v>85.7</v>
      </c>
      <c r="O43" s="50">
        <f>IF(L43&gt;N43,2,0)</f>
        <v>2</v>
      </c>
      <c r="P43" s="51" t="s">
        <v>6</v>
      </c>
      <c r="Q43" s="52">
        <f>IF(L43&lt;N43,2,0)</f>
        <v>0</v>
      </c>
    </row>
    <row r="44" spans="1:17" x14ac:dyDescent="0.25">
      <c r="A44" s="18"/>
      <c r="B44" s="30" t="s">
        <v>30</v>
      </c>
      <c r="C44" s="70" t="s">
        <v>6</v>
      </c>
      <c r="D44" s="32" t="s">
        <v>33</v>
      </c>
      <c r="E44" s="37"/>
      <c r="F44" s="21" t="str">
        <f>VLOOKUP(J44,[1]Wiegezeiten!$B$4:$E$22,3,FALSE)</f>
        <v>18:00 Uhr</v>
      </c>
      <c r="G44" s="22" t="str">
        <f>VLOOKUP(J44,[1]Wiegezeiten!$B$4:$E$22,4,FALSE)</f>
        <v>19:00 Uhr</v>
      </c>
      <c r="H44" s="23" t="s">
        <v>58</v>
      </c>
      <c r="I44" s="23"/>
      <c r="J44" s="12">
        <f t="shared" si="31"/>
        <v>18</v>
      </c>
      <c r="K44" s="12">
        <f t="shared" si="32"/>
        <v>19</v>
      </c>
      <c r="L44" s="48">
        <v>271</v>
      </c>
      <c r="M44" s="49"/>
      <c r="N44" s="49">
        <v>0</v>
      </c>
      <c r="O44" s="50">
        <f t="shared" ref="O44:O46" si="33">IF(L44&gt;N44,2,0)</f>
        <v>2</v>
      </c>
      <c r="P44" s="51" t="s">
        <v>6</v>
      </c>
      <c r="Q44" s="52">
        <f t="shared" ref="Q44:Q46" si="34">IF(L44&lt;N44,2,0)</f>
        <v>0</v>
      </c>
    </row>
    <row r="45" spans="1:17" x14ac:dyDescent="0.25">
      <c r="A45" s="18">
        <f t="shared" si="30"/>
        <v>7</v>
      </c>
      <c r="B45" s="30" t="s">
        <v>34</v>
      </c>
      <c r="C45" s="70" t="s">
        <v>6</v>
      </c>
      <c r="D45" s="32" t="s">
        <v>35</v>
      </c>
      <c r="E45" s="37"/>
      <c r="F45" s="21" t="str">
        <f>VLOOKUP(J45,[1]Wiegezeiten!$B$4:$E$22,3,FALSE)</f>
        <v>18:00 Uhr</v>
      </c>
      <c r="G45" s="22" t="str">
        <f>VLOOKUP(J45,[1]Wiegezeiten!$B$4:$E$22,4,FALSE)</f>
        <v>19:00 Uhr</v>
      </c>
      <c r="H45" s="23" t="s">
        <v>57</v>
      </c>
      <c r="I45" s="23" t="s">
        <v>56</v>
      </c>
      <c r="J45" s="12">
        <f t="shared" si="31"/>
        <v>21</v>
      </c>
      <c r="K45" s="12">
        <f t="shared" si="32"/>
        <v>2</v>
      </c>
      <c r="L45" s="53">
        <v>205</v>
      </c>
      <c r="M45" s="54" t="s">
        <v>6</v>
      </c>
      <c r="N45" s="54">
        <v>110.1</v>
      </c>
      <c r="O45" s="50">
        <f t="shared" si="33"/>
        <v>2</v>
      </c>
      <c r="P45" s="51" t="s">
        <v>6</v>
      </c>
      <c r="Q45" s="52">
        <f t="shared" si="34"/>
        <v>0</v>
      </c>
    </row>
    <row r="46" spans="1:17" x14ac:dyDescent="0.25">
      <c r="A46" s="12"/>
      <c r="B46" s="30" t="s">
        <v>36</v>
      </c>
      <c r="C46" s="70" t="s">
        <v>6</v>
      </c>
      <c r="D46" s="32" t="s">
        <v>32</v>
      </c>
      <c r="E46" s="37"/>
      <c r="F46" s="21" t="str">
        <f>VLOOKUP(J46,[1]Wiegezeiten!$B$4:$E$21,3,FALSE)</f>
        <v>18:00 Uhr</v>
      </c>
      <c r="G46" s="22" t="str">
        <f>VLOOKUP(J46,[1]Wiegezeiten!$B$4:$E$21,4,FALSE)</f>
        <v>19:00 Uhr</v>
      </c>
      <c r="H46" s="23" t="s">
        <v>46</v>
      </c>
      <c r="I46" s="25"/>
      <c r="J46" s="12">
        <f t="shared" si="31"/>
        <v>11</v>
      </c>
      <c r="K46" s="12">
        <f t="shared" si="32"/>
        <v>12</v>
      </c>
      <c r="L46" s="58">
        <v>123.6</v>
      </c>
      <c r="M46" s="59"/>
      <c r="N46" s="59">
        <v>164.7</v>
      </c>
      <c r="O46" s="50">
        <f t="shared" si="33"/>
        <v>0</v>
      </c>
      <c r="P46" s="51" t="s">
        <v>6</v>
      </c>
      <c r="Q46" s="52">
        <f t="shared" si="34"/>
        <v>2</v>
      </c>
    </row>
    <row r="47" spans="1:17" ht="15.6" hidden="1" x14ac:dyDescent="0.3">
      <c r="A47" s="5" t="s">
        <v>23</v>
      </c>
      <c r="B47" s="6"/>
      <c r="C47" s="6"/>
      <c r="D47" s="7">
        <f>[1]Auslosung_OL_2122!L7</f>
        <v>44618</v>
      </c>
      <c r="E47" s="6"/>
      <c r="F47" s="27"/>
      <c r="G47" s="28"/>
      <c r="H47" s="29"/>
      <c r="I47" s="29"/>
      <c r="J47" s="66"/>
      <c r="K47" s="66"/>
      <c r="L47" s="98" t="s">
        <v>23</v>
      </c>
      <c r="M47" s="99"/>
      <c r="N47" s="99"/>
      <c r="O47" s="99"/>
      <c r="P47" s="99"/>
      <c r="Q47" s="100"/>
    </row>
    <row r="48" spans="1:17" ht="14.4" hidden="1" thickBot="1" x14ac:dyDescent="0.3">
      <c r="A48" s="12"/>
      <c r="B48" s="13" t="s">
        <v>5</v>
      </c>
      <c r="C48" s="14" t="s">
        <v>6</v>
      </c>
      <c r="D48" s="15" t="s">
        <v>7</v>
      </c>
      <c r="E48" s="16"/>
      <c r="F48" s="17" t="s">
        <v>8</v>
      </c>
      <c r="G48" s="17" t="s">
        <v>9</v>
      </c>
      <c r="H48" s="17" t="s">
        <v>10</v>
      </c>
      <c r="I48" s="17" t="s">
        <v>11</v>
      </c>
      <c r="J48" s="43"/>
      <c r="K48" s="43"/>
      <c r="L48" s="44"/>
      <c r="M48" s="45"/>
      <c r="N48" s="45"/>
      <c r="O48" s="46"/>
      <c r="P48" s="63"/>
      <c r="Q48" s="64"/>
    </row>
    <row r="49" spans="1:17" hidden="1" x14ac:dyDescent="0.25">
      <c r="A49" s="18">
        <f t="shared" ref="A49:A50" si="35">IF(B49="FTG Pfungstadt",1,IF(B49="AC Altrip",2,IF(B49="AC Mutterstadt II",3,IF(B49="KSV Grünstadt II",4,IF(B49="TSG Hassloch",5,IF(B49="KSC 07 Schifferstadt II",6,IF(B49="AV 03 Speyer II",7,IF(B49="KSV Langen II",8,IF(B49="KG Kinds./Rod.",9,IF(B49="VFL Rodalben",10,IF(B49="TSG Kaiserslautern",11,IF(B49="AC Weisenau",12,IF(B49="ASC Zeilsheim",13,IF(B49="KSV Worms",14,IF(B49="KTH Ehrang",15,IF(B49="AC Heros Wemmetsweiler",16,IF(B49="AC Altrip II",17,IF(B49="KSV Hostenbach",18,))))))))))))))))))</f>
        <v>2</v>
      </c>
      <c r="B49" s="19" t="str">
        <f>[1]Auslosung_OL_2122!L9</f>
        <v>AC Altrip</v>
      </c>
      <c r="C49" s="70" t="s">
        <v>6</v>
      </c>
      <c r="D49" s="96" t="str">
        <f>[1]Auslosung_OL_2122!N9</f>
        <v>KTH Ehrang II</v>
      </c>
      <c r="E49" s="97"/>
      <c r="F49" s="21" t="str">
        <f>VLOOKUP(J49,[1]Wiegezeiten!$B$4:$E$21,3,FALSE)</f>
        <v>18:00 Uhr</v>
      </c>
      <c r="G49" s="22" t="str">
        <f>VLOOKUP(J49,[1]Wiegezeiten!$B$4:$E$21,4,FALSE)</f>
        <v>19:00 Uhr</v>
      </c>
      <c r="H49" s="25"/>
      <c r="I49" s="25"/>
      <c r="J49" s="12">
        <f t="shared" ref="J49:J51" si="36">IF(B49="FTG Pfungstadt",1,IF(B49="AC Altrip",2,IF(B49="AC Mutterstadt II",3,IF(B49="KSV Grünstadt II",4,IF(B49="TSG Hassloch",5,IF(B49="KSC 07 Schifferstadt II",6,IF(B49="AV 03 Speyer II",21,IF(B49="KSV Langen II",8,IF(B49="KG Kinds./Rod.",9,IF(B49="VFL Rodalben",10,IF(B49="TSG Kaiserslautern",11,IF(B49="AC Weisenau",12,IF(B49="ASC Zeilsheim",13,IF(B49="KSV Worms",14,IF(B49="KTH Ehrang II",19,IF(B49="AC Heros Wemmetsweiler",16,IF(B49="AC Altrip II",17,IF(B49="KSV Hostenbach",18,))))))))))))))))))</f>
        <v>2</v>
      </c>
      <c r="K49" s="12">
        <f>IF(D49="FTG Pfungstadt",1,IF(D49="AC Altrip",2,IF(D49="AC Mutterstadt II",3,IF(D49="KSV Grünstadt II",4,IF(D49="TSG Hassloch",5,IF(D49="KSC 07 Schifferstadt II",6,IF(D49="AV 03 Speyer II",7,IF(D49="KSV Langen II",8,IF(D49="KG Kinds./Rod.",9,IF(D49="VFL Rodalben",10,IF(D49="TSG Kaiserslautern",11,IF(D49="AC Weisenau",12,IF(D49="ASC Zeilsheim",13,IF(D49="KSV Worms",14,IF(D49="KTH Ehrang",15,IF(D49="AC Heros Wemmetsweiler",16,IF(D49="AC Altrip II",17,IF(D49="KSV Hostenbach",18,))))))))))))))))))</f>
        <v>0</v>
      </c>
      <c r="L49" s="48"/>
      <c r="M49" s="49" t="s">
        <v>6</v>
      </c>
      <c r="N49" s="49"/>
      <c r="O49" s="50">
        <f>IF(L49&gt;N49,2,0)</f>
        <v>0</v>
      </c>
      <c r="P49" s="51" t="s">
        <v>6</v>
      </c>
      <c r="Q49" s="52">
        <f>IF(L49&lt;N49,2,0)</f>
        <v>0</v>
      </c>
    </row>
    <row r="50" spans="1:17" hidden="1" x14ac:dyDescent="0.25">
      <c r="A50" s="18">
        <f t="shared" si="35"/>
        <v>5</v>
      </c>
      <c r="B50" s="19" t="str">
        <f>[1]Auslosung_OL_2122!L10</f>
        <v>TSG Haßloch</v>
      </c>
      <c r="C50" s="70" t="s">
        <v>6</v>
      </c>
      <c r="D50" s="96" t="str">
        <f>[1]Auslosung_OL_2122!N10</f>
        <v>TSG Kaiserslautern</v>
      </c>
      <c r="E50" s="97"/>
      <c r="F50" s="21" t="str">
        <f>VLOOKUP(J50,[1]Wiegezeiten!$B$4:$E$21,3,FALSE)</f>
        <v>18:00 Uhr</v>
      </c>
      <c r="G50" s="22" t="str">
        <f>VLOOKUP(J50,[1]Wiegezeiten!$B$4:$E$21,4,FALSE)</f>
        <v>19:00 Uhr</v>
      </c>
      <c r="H50" s="23"/>
      <c r="I50" s="23"/>
      <c r="J50" s="12">
        <f t="shared" si="36"/>
        <v>5</v>
      </c>
      <c r="K50" s="12">
        <f>IF(D50="FTG Pfungstadt",1,IF(D50="AC Altrip",2,IF(D50="AC Mutterstadt II",3,IF(D50="KSV Grünstadt II",4,IF(D50="TSG Hassloch",5,IF(D50="KSC 07 Schifferstadt II",6,IF(D50="AV 03 Speyer II",7,IF(D50="KSV Langen II",8,IF(D50="KG Kinds./Rod.",9,IF(D50="VFL Rodalben",10,IF(D50="TSG Kaiserslautern",11,IF(D50="AC Weisenau",12,IF(D50="ASC Zeilsheim",13,IF(D50="KSV Worms",14,IF(D50="KTH Ehrang",15,IF(D50="AC Heros Wemmetsweiler",16,IF(D50="AC Altrip II",17,IF(D50="KSV Hostenbach",18,))))))))))))))))))</f>
        <v>11</v>
      </c>
      <c r="L50" s="53"/>
      <c r="M50" s="54" t="s">
        <v>6</v>
      </c>
      <c r="N50" s="54"/>
      <c r="O50" s="55">
        <f>IF(L50&gt;N50,2,0)</f>
        <v>0</v>
      </c>
      <c r="P50" s="56" t="s">
        <v>6</v>
      </c>
      <c r="Q50" s="57">
        <f>IF(L50&lt;N50,2,0)</f>
        <v>0</v>
      </c>
    </row>
    <row r="51" spans="1:17" hidden="1" x14ac:dyDescent="0.25">
      <c r="A51" s="12"/>
      <c r="B51" s="19" t="str">
        <f>[1]Auslosung_OL_2122!L11</f>
        <v>AC Weisenau</v>
      </c>
      <c r="C51" s="70" t="s">
        <v>6</v>
      </c>
      <c r="D51" s="96" t="str">
        <f>[1]Auslosung_OL_2122!N11</f>
        <v>AV 03 Speyer II</v>
      </c>
      <c r="E51" s="97"/>
      <c r="F51" s="21" t="str">
        <f>VLOOKUP(J51,[1]Wiegezeiten!$B$4:$E$21,3,FALSE)</f>
        <v>17:00 Uhr</v>
      </c>
      <c r="G51" s="22" t="str">
        <f>VLOOKUP(J51,[1]Wiegezeiten!$B$4:$E$21,4,FALSE)</f>
        <v>18:00 Uhr</v>
      </c>
      <c r="H51" s="23"/>
      <c r="I51" s="23"/>
      <c r="J51" s="12">
        <f t="shared" si="36"/>
        <v>12</v>
      </c>
      <c r="K51" s="12">
        <f>IF(D51="FTG Pfungstadt",1,IF(D51="AC Altrip",2,IF(D51="AC Mutterstadt II",3,IF(D51="KSV Grünstadt II",4,IF(D51="TSG Hassloch",5,IF(D51="KSC 07 Schifferstadt II",6,IF(D51="AV 03 Speyer II",7,IF(D51="KSV Langen II",8,IF(D51="KG Kinds./Rod.",9,IF(D51="VFL Rodalben",10,IF(D51="TSG Kaiserslautern",11,IF(D51="AC Weisenau",12,IF(D51="ASC Zeilsheim",13,IF(D51="KSV Worms",14,IF(D51="KTH Ehrang",15,IF(D51="AC Heros Wemmetsweiler",16,IF(D51="AC Altrip II",17,IF(D51="KSV Hostenbach",18,))))))))))))))))))</f>
        <v>7</v>
      </c>
      <c r="L51" s="58"/>
      <c r="M51" s="59"/>
      <c r="N51" s="59"/>
      <c r="O51" s="60"/>
      <c r="P51" s="61"/>
      <c r="Q51" s="62"/>
    </row>
    <row r="52" spans="1:17" ht="15.6" hidden="1" x14ac:dyDescent="0.3">
      <c r="A52" s="5" t="s">
        <v>24</v>
      </c>
      <c r="B52" s="6"/>
      <c r="C52" s="6"/>
      <c r="D52" s="7">
        <f>[1]Auslosung_OL_2122!P7</f>
        <v>44632</v>
      </c>
      <c r="E52" s="6"/>
      <c r="F52" s="27"/>
      <c r="G52" s="28"/>
      <c r="H52" s="29"/>
      <c r="I52" s="29"/>
      <c r="J52" s="66"/>
      <c r="K52" s="66"/>
      <c r="L52" s="98" t="s">
        <v>24</v>
      </c>
      <c r="M52" s="99"/>
      <c r="N52" s="99"/>
      <c r="O52" s="99"/>
      <c r="P52" s="99"/>
      <c r="Q52" s="100"/>
    </row>
    <row r="53" spans="1:17" ht="14.4" hidden="1" thickBot="1" x14ac:dyDescent="0.3">
      <c r="A53" s="12"/>
      <c r="B53" s="13" t="s">
        <v>5</v>
      </c>
      <c r="C53" s="14" t="s">
        <v>6</v>
      </c>
      <c r="D53" s="15" t="s">
        <v>7</v>
      </c>
      <c r="E53" s="16"/>
      <c r="F53" s="17" t="s">
        <v>8</v>
      </c>
      <c r="G53" s="17" t="s">
        <v>9</v>
      </c>
      <c r="H53" s="17" t="s">
        <v>10</v>
      </c>
      <c r="I53" s="17" t="s">
        <v>11</v>
      </c>
      <c r="J53" s="43"/>
      <c r="K53" s="43"/>
      <c r="L53" s="44"/>
      <c r="M53" s="45"/>
      <c r="N53" s="45"/>
      <c r="O53" s="46"/>
      <c r="P53" s="63"/>
      <c r="Q53" s="64"/>
    </row>
    <row r="54" spans="1:17" hidden="1" x14ac:dyDescent="0.25">
      <c r="A54" s="18">
        <f t="shared" ref="A54:A55" si="37">IF(B54="FTG Pfungstadt",1,IF(B54="AC Altrip",2,IF(B54="AC Mutterstadt II",3,IF(B54="KSV Grünstadt II",4,IF(B54="TSG Hassloch",5,IF(B54="KSC 07 Schifferstadt II",6,IF(B54="AV 03 Speyer II",7,IF(B54="KSV Langen II",8,IF(B54="KG Kinds./Rod.",9,IF(B54="VFL Rodalben",10,IF(B54="TSG Kaiserslautern",11,IF(B54="AC Weisenau",12,IF(B54="ASC Zeilsheim",13,IF(B54="KSV Worms",14,IF(B54="KTH Ehrang",15,IF(B54="AC Heros Wemmetsweiler",16,IF(B54="AC Altrip II",17,IF(B54="KSV Hostenbach",18,))))))))))))))))))</f>
        <v>0</v>
      </c>
      <c r="B54" s="30" t="str">
        <f>[1]Auslosung_OL_2122!P9</f>
        <v>KTH Ehrang II</v>
      </c>
      <c r="C54" s="70" t="s">
        <v>6</v>
      </c>
      <c r="D54" s="101" t="str">
        <f>[1]Auslosung_OL_2122!R9</f>
        <v>AV 03 Speyer II</v>
      </c>
      <c r="E54" s="102"/>
      <c r="F54" s="21" t="str">
        <f>VLOOKUP(J54,[1]Wiegezeiten!$B$4:$E$21,3,FALSE)</f>
        <v>15:00 Uhr</v>
      </c>
      <c r="G54" s="22" t="str">
        <f>VLOOKUP(J54,[1]Wiegezeiten!$B$4:$E$21,4,FALSE)</f>
        <v>16:00 Uhr</v>
      </c>
      <c r="H54" s="23"/>
      <c r="I54" s="23"/>
      <c r="J54" s="12">
        <f t="shared" ref="J54:J56" si="38">IF(B54="FTG Pfungstadt",1,IF(B54="AC Altrip",2,IF(B54="AC Mutterstadt II",3,IF(B54="KSV Grünstadt II",4,IF(B54="TSG Hassloch",5,IF(B54="KSC 07 Schifferstadt II",6,IF(B54="AV 03 Speyer II",21,IF(B54="KSV Langen II",8,IF(B54="KG Kinds./Rod.",9,IF(B54="VFL Rodalben",10,IF(B54="TSG Kaiserslautern",11,IF(B54="AC Weisenau",12,IF(B54="ASC Zeilsheim",13,IF(B54="KSV Worms",14,IF(B54="KTH Ehrang II",19,IF(B54="AC Heros Wemmetsweiler",16,IF(B54="AC Altrip II",17,IF(B54="KSV Hostenbach",18,))))))))))))))))))</f>
        <v>19</v>
      </c>
      <c r="K54" s="12">
        <f>IF(D54="FTG Pfungstadt",1,IF(D54="AC Altrip",2,IF(D54="AC Mutterstadt II",3,IF(D54="KSV Grünstadt II",4,IF(D54="TSG Hassloch",5,IF(D54="KSC 07 Schifferstadt II",6,IF(D54="AV 03 Speyer II",7,IF(D54="KSV Langen II",8,IF(D54="KG Kinds./Rod.",9,IF(D54="VFL Rodalben",10,IF(D54="TSG Kaiserslautern",11,IF(D54="AC Weisenau",12,IF(D54="ASC Zeilsheim",13,IF(D54="KSV Worms",14,IF(D54="KTH Ehrang",15,IF(D54="AC Heros Wemmetsweiler",16,IF(D54="AC Altrip II",17,IF(D54="KSV Hostenbach",18,))))))))))))))))))</f>
        <v>7</v>
      </c>
      <c r="L54" s="48"/>
      <c r="M54" s="49" t="s">
        <v>6</v>
      </c>
      <c r="N54" s="49"/>
      <c r="O54" s="50">
        <f>IF(L54&gt;N54,2,0)</f>
        <v>0</v>
      </c>
      <c r="P54" s="51" t="s">
        <v>6</v>
      </c>
      <c r="Q54" s="52">
        <f>IF(L54&lt;N54,2,0)</f>
        <v>0</v>
      </c>
    </row>
    <row r="55" spans="1:17" hidden="1" x14ac:dyDescent="0.25">
      <c r="A55" s="18">
        <f t="shared" si="37"/>
        <v>11</v>
      </c>
      <c r="B55" s="30" t="str">
        <f>[1]Auslosung_OL_2122!P10</f>
        <v>TSG Kaiserslautern</v>
      </c>
      <c r="C55" s="70" t="s">
        <v>6</v>
      </c>
      <c r="D55" s="101" t="str">
        <f>[1]Auslosung_OL_2122!R10</f>
        <v>AC Altrip</v>
      </c>
      <c r="E55" s="102"/>
      <c r="F55" s="21" t="str">
        <f>VLOOKUP(J55,[1]Wiegezeiten!$B$4:$E$21,3,FALSE)</f>
        <v>18:00 Uhr</v>
      </c>
      <c r="G55" s="22" t="str">
        <f>VLOOKUP(J55,[1]Wiegezeiten!$B$4:$E$21,4,FALSE)</f>
        <v>19:00 Uhr</v>
      </c>
      <c r="H55" s="25"/>
      <c r="I55" s="24"/>
      <c r="J55" s="12">
        <f t="shared" si="38"/>
        <v>11</v>
      </c>
      <c r="K55" s="12">
        <f>IF(D55="FTG Pfungstadt",1,IF(D55="AC Altrip",2,IF(D55="AC Mutterstadt II",3,IF(D55="KSV Grünstadt II",4,IF(D55="TSG Hassloch",5,IF(D55="KSC 07 Schifferstadt II",6,IF(D55="AV 03 Speyer II",7,IF(D55="KSV Langen II",8,IF(D55="KG Kinds./Rod.",9,IF(D55="VFL Rodalben",10,IF(D55="TSG Kaiserslautern",11,IF(D55="AC Weisenau",12,IF(D55="ASC Zeilsheim",13,IF(D55="KSV Worms",14,IF(D55="KTH Ehrang",15,IF(D55="AC Heros Wemmetsweiler",16,IF(D55="AC Altrip II",17,IF(D55="KSV Hostenbach",18,))))))))))))))))))</f>
        <v>2</v>
      </c>
      <c r="L55" s="53"/>
      <c r="M55" s="54" t="s">
        <v>6</v>
      </c>
      <c r="N55" s="54"/>
      <c r="O55" s="55">
        <f>IF(L55&gt;N55,2,0)</f>
        <v>0</v>
      </c>
      <c r="P55" s="56" t="s">
        <v>6</v>
      </c>
      <c r="Q55" s="57">
        <f>IF(L55&lt;N55,2,0)</f>
        <v>0</v>
      </c>
    </row>
    <row r="56" spans="1:17" hidden="1" x14ac:dyDescent="0.25">
      <c r="A56" s="12"/>
      <c r="B56" s="30" t="str">
        <f>[1]Auslosung_OL_2122!P11</f>
        <v>AC Weisenau</v>
      </c>
      <c r="C56" s="70" t="s">
        <v>6</v>
      </c>
      <c r="D56" s="101" t="str">
        <f>[1]Auslosung_OL_2122!R11</f>
        <v>TSG Haßloch</v>
      </c>
      <c r="E56" s="102"/>
      <c r="F56" s="21" t="str">
        <f>VLOOKUP(J56,[1]Wiegezeiten!$B$4:$E$21,3,FALSE)</f>
        <v>17:00 Uhr</v>
      </c>
      <c r="G56" s="22" t="str">
        <f>VLOOKUP(J56,[1]Wiegezeiten!$B$4:$E$21,4,FALSE)</f>
        <v>18:00 Uhr</v>
      </c>
      <c r="H56" s="23"/>
      <c r="I56" s="23"/>
      <c r="J56" s="12">
        <f t="shared" si="38"/>
        <v>12</v>
      </c>
      <c r="K56" s="12">
        <f>IF(D56="FTG Pfungstadt",1,IF(D56="AC Altrip",2,IF(D56="AC Mutterstadt II",3,IF(D56="KSV Grünstadt II",4,IF(D56="TSG Hassloch",5,IF(D56="KSC 07 Schifferstadt II",6,IF(D56="AV 03 Speyer II",7,IF(D56="KSV Langen II",8,IF(D56="KG Kinds./Rod.",9,IF(D56="VFL Rodalben",10,IF(D56="TSG Kaiserslautern",11,IF(D56="AC Weisenau",12,IF(D56="ASC Zeilsheim",13,IF(D56="KSV Worms",14,IF(D56="KTH Ehrang",15,IF(D56="AC Heros Wemmetsweiler",16,IF(D56="AC Altrip II",17,IF(D56="KSV Hostenbach",18,))))))))))))))))))</f>
        <v>5</v>
      </c>
      <c r="L56" s="58"/>
      <c r="M56" s="59"/>
      <c r="N56" s="59"/>
      <c r="O56" s="60"/>
      <c r="P56" s="61"/>
      <c r="Q56" s="62"/>
    </row>
    <row r="57" spans="1:17" ht="15.6" hidden="1" x14ac:dyDescent="0.3">
      <c r="A57" s="5" t="s">
        <v>25</v>
      </c>
      <c r="B57" s="6"/>
      <c r="C57" s="6"/>
      <c r="D57" s="7">
        <f>[1]Auslosung_OL_2122!T7</f>
        <v>44646</v>
      </c>
      <c r="E57" s="6"/>
      <c r="F57" s="27"/>
      <c r="G57" s="28"/>
      <c r="H57" s="29"/>
      <c r="I57" s="29"/>
      <c r="J57" s="66"/>
      <c r="K57" s="66"/>
      <c r="L57" s="98" t="s">
        <v>25</v>
      </c>
      <c r="M57" s="99"/>
      <c r="N57" s="99"/>
      <c r="O57" s="99"/>
      <c r="P57" s="99"/>
      <c r="Q57" s="100"/>
    </row>
    <row r="58" spans="1:17" ht="14.4" hidden="1" thickBot="1" x14ac:dyDescent="0.3">
      <c r="A58" s="12"/>
      <c r="B58" s="13" t="s">
        <v>5</v>
      </c>
      <c r="C58" s="14" t="s">
        <v>6</v>
      </c>
      <c r="D58" s="15" t="s">
        <v>7</v>
      </c>
      <c r="E58" s="16"/>
      <c r="F58" s="17" t="s">
        <v>8</v>
      </c>
      <c r="G58" s="17" t="s">
        <v>9</v>
      </c>
      <c r="H58" s="17" t="s">
        <v>10</v>
      </c>
      <c r="I58" s="17" t="s">
        <v>11</v>
      </c>
      <c r="J58" s="43"/>
      <c r="K58" s="43"/>
      <c r="L58" s="44"/>
      <c r="M58" s="45"/>
      <c r="N58" s="45"/>
      <c r="O58" s="46"/>
      <c r="P58" s="67"/>
      <c r="Q58" s="64"/>
    </row>
    <row r="59" spans="1:17" hidden="1" x14ac:dyDescent="0.25">
      <c r="A59" s="18">
        <f t="shared" ref="A59:A60" si="39">IF(B59="FTG Pfungstadt",1,IF(B59="AC Altrip",2,IF(B59="AC Mutterstadt II",3,IF(B59="KSV Grünstadt II",4,IF(B59="TSG Hassloch",5,IF(B59="KSC 07 Schifferstadt II",6,IF(B59="AV 03 Speyer II",7,IF(B59="KSV Langen II",8,IF(B59="KG Kinds./Rod.",9,IF(B59="VFL Rodalben",10,IF(B59="TSG Kaiserslautern",11,IF(B59="AC Weisenau",12,IF(B59="ASC Zeilsheim",13,IF(B59="KSV Worms",14,IF(B59="KTH Ehrang",15,IF(B59="AC Heros Wemmetsweiler",16,IF(B59="AC Altrip II",17,IF(B59="KSV Hostenbach",18,))))))))))))))))))</f>
        <v>7</v>
      </c>
      <c r="B59" s="30" t="str">
        <f>[1]Auslosung_OL_2122!T9</f>
        <v>AV 03 Speyer II</v>
      </c>
      <c r="C59" s="70" t="s">
        <v>6</v>
      </c>
      <c r="D59" s="101" t="str">
        <f>[1]Auslosung_OL_2122!V9</f>
        <v>TSG Kaiserslautern</v>
      </c>
      <c r="E59" s="102"/>
      <c r="F59" s="21" t="str">
        <f>VLOOKUP(J59,[1]Wiegezeiten!$B$4:$E$22,3,FALSE)</f>
        <v>18:00 Uhr</v>
      </c>
      <c r="G59" s="22" t="str">
        <f>VLOOKUP(J59,[1]Wiegezeiten!$B$4:$E$22,4,FALSE)</f>
        <v>19:00 Uhr</v>
      </c>
      <c r="H59" s="22"/>
      <c r="I59" s="23"/>
      <c r="J59" s="12">
        <f t="shared" ref="J59:J61" si="40">IF(B59="FTG Pfungstadt",1,IF(B59="AC Altrip",2,IF(B59="AC Mutterstadt II",3,IF(B59="KSV Grünstadt II",4,IF(B59="TSG Hassloch",5,IF(B59="KSC 07 Schifferstadt II",6,IF(B59="AV 03 Speyer II",21,IF(B59="KSV Langen II",8,IF(B59="KG Kinds./Rod.",9,IF(B59="VFL Rodalben",10,IF(B59="TSG Kaiserslautern",11,IF(B59="AC Weisenau",12,IF(B59="ASC Zeilsheim",13,IF(B59="KSV Worms",14,IF(B59="KTH Ehrang II",19,IF(B59="AC Heros Wemmetsweiler",16,IF(B59="AC Altrip II",17,IF(B59="KSV Hostenbach",18,))))))))))))))))))</f>
        <v>21</v>
      </c>
      <c r="K59" s="12">
        <f>IF(D59="FTG Pfungstadt",1,IF(D59="AC Altrip",2,IF(D59="AC Mutterstadt II",3,IF(D59="KSV Grünstadt II",4,IF(D59="TSG Hassloch",5,IF(D59="KSC 07 Schifferstadt II",6,IF(D59="AV 03 Speyer II",7,IF(D59="KSV Langen II",8,IF(D59="KG Kinds./Rod.",9,IF(D59="VFL Rodalben",10,IF(D59="TSG Kaiserslautern",11,IF(D59="AC Weisenau",12,IF(D59="ASC Zeilsheim",13,IF(D59="KSV Worms",14,IF(D59="KTH Ehrang",15,IF(D59="AC Heros Wemmetsweiler",16,IF(D59="AC Altrip II",17,IF(D59="KSV Hostenbach",18,))))))))))))))))))</f>
        <v>11</v>
      </c>
      <c r="L59" s="48"/>
      <c r="M59" s="49" t="s">
        <v>6</v>
      </c>
      <c r="N59" s="49"/>
      <c r="O59" s="50">
        <f>IF(L59&gt;N59,2,0)</f>
        <v>0</v>
      </c>
      <c r="P59" s="51" t="s">
        <v>6</v>
      </c>
      <c r="Q59" s="52">
        <f>IF(L59&lt;N59,2,0)</f>
        <v>0</v>
      </c>
    </row>
    <row r="60" spans="1:17" hidden="1" x14ac:dyDescent="0.25">
      <c r="A60" s="18">
        <f t="shared" si="39"/>
        <v>2</v>
      </c>
      <c r="B60" s="30" t="str">
        <f>[1]Auslosung_OL_2122!T10</f>
        <v>AC Altrip</v>
      </c>
      <c r="C60" s="70" t="s">
        <v>6</v>
      </c>
      <c r="D60" s="101" t="str">
        <f>[1]Auslosung_OL_2122!V10</f>
        <v>TSG Haßloch</v>
      </c>
      <c r="E60" s="102"/>
      <c r="F60" s="21" t="str">
        <f>VLOOKUP(J60,[1]Wiegezeiten!$B$4:$E$21,3,FALSE)</f>
        <v>18:00 Uhr</v>
      </c>
      <c r="G60" s="22" t="str">
        <f>VLOOKUP(J60,[1]Wiegezeiten!$B$4:$E$21,4,FALSE)</f>
        <v>19:00 Uhr</v>
      </c>
      <c r="H60" s="22"/>
      <c r="I60" s="23"/>
      <c r="J60" s="12">
        <f t="shared" si="40"/>
        <v>2</v>
      </c>
      <c r="K60" s="12">
        <f>IF(D60="FTG Pfungstadt",1,IF(D60="AC Altrip",2,IF(D60="AC Mutterstadt II",3,IF(D60="KSV Grünstadt II",4,IF(D60="TSG Hassloch",5,IF(D60="KSC 07 Schifferstadt II",6,IF(D60="AV 03 Speyer II",7,IF(D60="KSV Langen II",8,IF(D60="KG Kinds./Rod.",9,IF(D60="VFL Rodalben",10,IF(D60="TSG Kaiserslautern",11,IF(D60="AC Weisenau",12,IF(D60="ASC Zeilsheim",13,IF(D60="KSV Worms",14,IF(D60="KTH Ehrang",15,IF(D60="AC Heros Wemmetsweiler",16,IF(D60="AC Altrip II",17,IF(D60="KSV Hostenbach",18,))))))))))))))))))</f>
        <v>5</v>
      </c>
      <c r="L60" s="53"/>
      <c r="M60" s="54" t="s">
        <v>6</v>
      </c>
      <c r="N60" s="54"/>
      <c r="O60" s="55">
        <f>IF(L60&gt;N60,2,0)</f>
        <v>0</v>
      </c>
      <c r="P60" s="56" t="s">
        <v>6</v>
      </c>
      <c r="Q60" s="57">
        <f>IF(L60&lt;N60,2,0)</f>
        <v>0</v>
      </c>
    </row>
    <row r="61" spans="1:17" ht="13.8" hidden="1" thickBot="1" x14ac:dyDescent="0.3">
      <c r="A61" s="71"/>
      <c r="B61" s="30" t="str">
        <f>[1]Auslosung_OL_2122!T11</f>
        <v>KTH Ehrang II</v>
      </c>
      <c r="C61" s="70" t="s">
        <v>6</v>
      </c>
      <c r="D61" s="101" t="str">
        <f>[1]Auslosung_OL_2122!V11</f>
        <v>AC Weisenau</v>
      </c>
      <c r="E61" s="102"/>
      <c r="F61" s="21" t="str">
        <f>VLOOKUP(J61,[1]Wiegezeiten!$B$4:$E$21,3,FALSE)</f>
        <v>15:00 Uhr</v>
      </c>
      <c r="G61" s="22" t="str">
        <f>VLOOKUP(J61,[1]Wiegezeiten!$B$4:$E$21,4,FALSE)</f>
        <v>16:00 Uhr</v>
      </c>
      <c r="H61" s="22"/>
      <c r="I61" s="25"/>
      <c r="J61" s="12">
        <f t="shared" si="40"/>
        <v>19</v>
      </c>
      <c r="K61" s="12">
        <f>IF(D61="FTG Pfungstadt",1,IF(D61="AC Altrip",2,IF(D61="AC Mutterstadt II",3,IF(D61="KSV Grünstadt II",4,IF(D61="TSG Hassloch",5,IF(D61="KSC 07 Schifferstadt II",6,IF(D61="AV 03 Speyer II",7,IF(D61="KSV Langen II",8,IF(D61="KG Kinds./Rod.",9,IF(D61="VFL Rodalben",10,IF(D61="TSG Kaiserslautern",11,IF(D61="AC Weisenau",12,IF(D61="ASC Zeilsheim",13,IF(D61="KSV Worms",14,IF(D61="KTH Ehrang",15,IF(D61="AC Heros Wemmetsweiler",16,IF(D61="AC Altrip II",17,IF(D61="KSV Hostenbach",18,))))))))))))))))))</f>
        <v>12</v>
      </c>
      <c r="L61" s="44"/>
      <c r="M61" s="45"/>
      <c r="N61" s="45"/>
      <c r="O61" s="46"/>
      <c r="P61" s="67"/>
      <c r="Q61" s="64"/>
    </row>
    <row r="64" spans="1:17" ht="17.399999999999999" x14ac:dyDescent="0.3">
      <c r="H64" s="1"/>
      <c r="I64" s="86" t="s">
        <v>37</v>
      </c>
      <c r="J64" s="86"/>
      <c r="K64" s="86"/>
      <c r="L64" s="95" t="s">
        <v>38</v>
      </c>
      <c r="M64" s="95"/>
      <c r="N64" s="95"/>
      <c r="O64" s="95" t="s">
        <v>39</v>
      </c>
      <c r="P64" s="95"/>
      <c r="Q64" s="95"/>
    </row>
    <row r="65" spans="8:18" ht="17.399999999999999" x14ac:dyDescent="0.3">
      <c r="H65" s="83">
        <v>18</v>
      </c>
      <c r="I65" s="84" t="str">
        <f>VLOOKUP(H65,Wiegezeiten!$B$3:$E$22,2,FALSE)</f>
        <v>KSV Hostenbach</v>
      </c>
      <c r="J65" s="84"/>
      <c r="K65" s="84"/>
      <c r="L65" s="85">
        <f>SUMIF($J$7:$J$60,H65,$L$7:$L$60)+SUMIF($K$7:$K$60,H65,$N$7:$N$60)</f>
        <v>1659.6999999999998</v>
      </c>
      <c r="M65" s="84"/>
      <c r="N65" s="85">
        <f>SUMIF($J$7:$J$60,H65,$N$7:$N$60)+SUMIF($K$7:$K$60,H65,$L$7:$L$60)</f>
        <v>690.5</v>
      </c>
      <c r="O65" s="85">
        <f>SUMIF($J$7:$J$60,H65,$O$7:$O$60)+SUMIF($K$7:$K$60,H65,$Q$7:$Q$60)</f>
        <v>14</v>
      </c>
      <c r="P65" s="84"/>
      <c r="Q65" s="85">
        <f>SUMIF($J$7:$J$60,H65,$Q$7:$Q$60)+SUMIF($K$7:$K$60,H65,$O$7:$O$60)</f>
        <v>0</v>
      </c>
      <c r="R65" s="86" t="s">
        <v>81</v>
      </c>
    </row>
    <row r="66" spans="8:18" ht="17.399999999999999" x14ac:dyDescent="0.3">
      <c r="H66" s="83">
        <v>21</v>
      </c>
      <c r="I66" s="84" t="str">
        <f>VLOOKUP(H66,Wiegezeiten!$B$3:$E$22,2,FALSE)</f>
        <v>AV 03 Speyer II</v>
      </c>
      <c r="J66" s="84"/>
      <c r="K66" s="84"/>
      <c r="L66" s="85">
        <f>SUMIF($J$7:$J$60,H66,$L$7:$L$60)+SUMIF($K$7:$K$60,H66,$N$7:$N$60)</f>
        <v>1439</v>
      </c>
      <c r="M66" s="85" t="s">
        <v>6</v>
      </c>
      <c r="N66" s="85">
        <f>SUMIF($J$7:$J$60,H66,$N$7:$N$60)+SUMIF($K$7:$K$60,H66,$L$7:$L$60)</f>
        <v>1113</v>
      </c>
      <c r="O66" s="85">
        <f>SUMIF($J$7:$J$60,H66,$O$7:$O$60)+SUMIF($K$7:$K$60,H66,$Q$7:$Q$60)</f>
        <v>10</v>
      </c>
      <c r="P66" s="85" t="s">
        <v>6</v>
      </c>
      <c r="Q66" s="85">
        <f>SUMIF($J$7:$J$60,H66,$Q$7:$Q$60)+SUMIF($K$7:$K$60,H66,$O$7:$O$60)</f>
        <v>4</v>
      </c>
      <c r="R66" s="86" t="s">
        <v>82</v>
      </c>
    </row>
    <row r="67" spans="8:18" ht="17.399999999999999" x14ac:dyDescent="0.3">
      <c r="H67" s="83">
        <v>5</v>
      </c>
      <c r="I67" s="84" t="str">
        <f>VLOOKUP(H67,Wiegezeiten!$B$3:$E$22,2,FALSE)</f>
        <v>TSG Haßloch</v>
      </c>
      <c r="J67" s="84"/>
      <c r="K67" s="84"/>
      <c r="L67" s="85">
        <f>SUMIF($J$7:$J$60,H67,$L$7:$L$60)+SUMIF($K$7:$K$60,H67,$N$7:$N$60)</f>
        <v>1036.5999999999999</v>
      </c>
      <c r="M67" s="85" t="s">
        <v>6</v>
      </c>
      <c r="N67" s="85">
        <f>SUMIF($J$7:$J$60,H67,$N$7:$N$60)+SUMIF($K$7:$K$60,H67,$L$7:$L$60)</f>
        <v>902.8</v>
      </c>
      <c r="O67" s="85">
        <f>SUMIF($J$7:$J$60,H67,$O$7:$O$60)+SUMIF($K$7:$K$60,H67,$Q$7:$Q$60)</f>
        <v>10</v>
      </c>
      <c r="P67" s="85" t="s">
        <v>6</v>
      </c>
      <c r="Q67" s="85">
        <f>SUMIF($J$7:$J$60,H67,$Q$7:$Q$60)+SUMIF($K$7:$K$60,H67,$O$7:$O$60)</f>
        <v>4</v>
      </c>
      <c r="R67" s="86" t="s">
        <v>83</v>
      </c>
    </row>
    <row r="68" spans="8:18" ht="17.399999999999999" x14ac:dyDescent="0.3">
      <c r="H68" s="83">
        <v>19</v>
      </c>
      <c r="I68" s="84" t="str">
        <f>VLOOKUP(H68,Wiegezeiten!$B$3:$E$22,2,FALSE)</f>
        <v>KTH Ehrang II</v>
      </c>
      <c r="J68" s="84"/>
      <c r="K68" s="84"/>
      <c r="L68" s="85">
        <f>SUMIF($J$7:$J$60,H68,$L$7:$L$60)+SUMIF($K$7:$K$60,H68,$N$7:$N$60)</f>
        <v>924.9</v>
      </c>
      <c r="M68" s="84"/>
      <c r="N68" s="85">
        <f>SUMIF($J$7:$J$60,H68,$N$7:$N$60)+SUMIF($K$7:$K$60,H68,$L$7:$L$60)</f>
        <v>955.4</v>
      </c>
      <c r="O68" s="85">
        <f>SUMIF($J$7:$J$60,H68,$O$7:$O$60)+SUMIF($K$7:$K$60,H68,$Q$7:$Q$60)</f>
        <v>10</v>
      </c>
      <c r="P68" s="84"/>
      <c r="Q68" s="85">
        <f>SUMIF($J$7:$J$60,H68,$Q$7:$Q$60)+SUMIF($K$7:$K$60,H68,$O$7:$O$60)</f>
        <v>4</v>
      </c>
      <c r="R68" s="86" t="s">
        <v>84</v>
      </c>
    </row>
    <row r="69" spans="8:18" ht="17.399999999999999" x14ac:dyDescent="0.3">
      <c r="H69" s="83">
        <v>12</v>
      </c>
      <c r="I69" s="84" t="str">
        <f>VLOOKUP(H69,Wiegezeiten!$B$3:$E$22,2,FALSE)</f>
        <v>AC Weisenau</v>
      </c>
      <c r="J69" s="84"/>
      <c r="K69" s="84"/>
      <c r="L69" s="85">
        <f>SUMIF($J$7:$J$60,H69,$L$7:$L$60)+SUMIF($K$7:$K$60,H69,$N$7:$N$60)</f>
        <v>1210.8</v>
      </c>
      <c r="M69" s="85" t="s">
        <v>6</v>
      </c>
      <c r="N69" s="85">
        <f>SUMIF($J$7:$J$60,H69,$N$7:$N$60)+SUMIF($K$7:$K$60,H69,$L$7:$L$60)</f>
        <v>1165.9000000000001</v>
      </c>
      <c r="O69" s="85">
        <f>SUMIF($J$7:$J$60,H69,$O$7:$O$60)+SUMIF($K$7:$K$60,H69,$Q$7:$Q$60)</f>
        <v>6</v>
      </c>
      <c r="P69" s="85" t="s">
        <v>6</v>
      </c>
      <c r="Q69" s="85">
        <f>SUMIF($J$7:$J$60,H69,$Q$7:$Q$60)+SUMIF($K$7:$K$60,H69,$O$7:$O$60)</f>
        <v>8</v>
      </c>
      <c r="R69" s="86" t="s">
        <v>85</v>
      </c>
    </row>
    <row r="70" spans="8:18" ht="17.399999999999999" x14ac:dyDescent="0.3">
      <c r="H70" s="83">
        <v>2</v>
      </c>
      <c r="I70" s="84" t="str">
        <f>VLOOKUP(H70,Wiegezeiten!$B$3:$E$22,2,FALSE)</f>
        <v>AC Altrip</v>
      </c>
      <c r="J70" s="84"/>
      <c r="K70" s="84"/>
      <c r="L70" s="85">
        <f>SUMIF($J$7:$J$60,H70,$L$7:$L$60)+SUMIF($K$7:$K$60,H70,$N$7:$N$60)</f>
        <v>764.5</v>
      </c>
      <c r="M70" s="85" t="s">
        <v>6</v>
      </c>
      <c r="N70" s="85">
        <f>SUMIF($J$7:$J$60,H70,$N$7:$N$60)+SUMIF($K$7:$K$60,H70,$L$7:$L$60)</f>
        <v>1108.9000000000001</v>
      </c>
      <c r="O70" s="85">
        <f>SUMIF($J$7:$J$60,H70,$O$7:$O$60)+SUMIF($K$7:$K$60,H70,$Q$7:$Q$60)</f>
        <v>4</v>
      </c>
      <c r="P70" s="85" t="s">
        <v>6</v>
      </c>
      <c r="Q70" s="85">
        <f>SUMIF($J$7:$J$60,H70,$Q$7:$Q$60)+SUMIF($K$7:$K$60,H70,$O$7:$O$60)</f>
        <v>10</v>
      </c>
      <c r="R70" s="86" t="s">
        <v>86</v>
      </c>
    </row>
    <row r="71" spans="8:18" ht="17.399999999999999" x14ac:dyDescent="0.3">
      <c r="H71" s="83">
        <v>14</v>
      </c>
      <c r="I71" s="84" t="str">
        <f>VLOOKUP(H71,Wiegezeiten!$B$3:$E$22,2,FALSE)</f>
        <v>KSV Worms</v>
      </c>
      <c r="J71" s="84"/>
      <c r="K71" s="84"/>
      <c r="L71" s="85">
        <f>SUMIF($J$7:$J$60,H71,$L$7:$L$60)+SUMIF($K$7:$K$60,H71,$N$7:$N$60)</f>
        <v>613.70000000000005</v>
      </c>
      <c r="M71" s="84"/>
      <c r="N71" s="85">
        <f>SUMIF($J$7:$J$60,H71,$N$7:$N$60)+SUMIF($K$7:$K$60,H71,$L$7:$L$60)</f>
        <v>1184.5999999999999</v>
      </c>
      <c r="O71" s="85">
        <f>SUMIF($J$7:$J$60,H71,$O$7:$O$60)+SUMIF($K$7:$K$60,H71,$Q$7:$Q$60)</f>
        <v>2</v>
      </c>
      <c r="P71" s="84"/>
      <c r="Q71" s="85">
        <f>SUMIF($J$7:$J$60,H71,$Q$7:$Q$60)+SUMIF($K$7:$K$60,H71,$O$7:$O$60)</f>
        <v>12</v>
      </c>
      <c r="R71" s="86" t="s">
        <v>87</v>
      </c>
    </row>
    <row r="72" spans="8:18" ht="17.399999999999999" x14ac:dyDescent="0.3">
      <c r="H72" s="83">
        <v>11</v>
      </c>
      <c r="I72" s="84" t="str">
        <f>VLOOKUP(H72,Wiegezeiten!$B$3:$E$22,2,FALSE)</f>
        <v>TSG Kaiserslautern</v>
      </c>
      <c r="J72" s="84"/>
      <c r="K72" s="84"/>
      <c r="L72" s="85">
        <f>SUMIF($J$7:$J$60,H72,$L$7:$L$60)+SUMIF($K$7:$K$60,H72,$N$7:$N$60)</f>
        <v>680.4</v>
      </c>
      <c r="M72" s="85" t="s">
        <v>6</v>
      </c>
      <c r="N72" s="85">
        <f>SUMIF($J$7:$J$60,H72,$N$7:$N$60)+SUMIF($K$7:$K$60,H72,$L$7:$L$60)</f>
        <v>1208.5</v>
      </c>
      <c r="O72" s="85">
        <f>SUMIF($J$7:$J$60,H72,$O$7:$O$60)+SUMIF($K$7:$K$60,H72,$Q$7:$Q$60)</f>
        <v>0</v>
      </c>
      <c r="P72" s="85" t="s">
        <v>6</v>
      </c>
      <c r="Q72" s="85">
        <f>SUMIF($J$7:$J$60,H72,$Q$7:$Q$60)+SUMIF($K$7:$K$60,H72,$O$7:$O$60)</f>
        <v>14</v>
      </c>
      <c r="R72" s="86" t="s">
        <v>88</v>
      </c>
    </row>
  </sheetData>
  <sortState ref="H65:Q72">
    <sortCondition descending="1" ref="O65:O72"/>
    <sortCondition ref="Q65:Q72"/>
    <sortCondition descending="1" ref="L65:L72"/>
    <sortCondition ref="N65:N72"/>
  </sortState>
  <mergeCells count="25">
    <mergeCell ref="L47:Q47"/>
    <mergeCell ref="A1:I1"/>
    <mergeCell ref="A2:I2"/>
    <mergeCell ref="A3:I3"/>
    <mergeCell ref="A4:I4"/>
    <mergeCell ref="L5:Q5"/>
    <mergeCell ref="L11:Q11"/>
    <mergeCell ref="L17:Q17"/>
    <mergeCell ref="L23:Q23"/>
    <mergeCell ref="L29:Q29"/>
    <mergeCell ref="L35:Q35"/>
    <mergeCell ref="L41:Q41"/>
    <mergeCell ref="L64:N64"/>
    <mergeCell ref="O64:Q64"/>
    <mergeCell ref="D49:E49"/>
    <mergeCell ref="D50:E50"/>
    <mergeCell ref="D51:E51"/>
    <mergeCell ref="L52:Q52"/>
    <mergeCell ref="D54:E54"/>
    <mergeCell ref="D55:E55"/>
    <mergeCell ref="D56:E56"/>
    <mergeCell ref="L57:Q57"/>
    <mergeCell ref="D59:E59"/>
    <mergeCell ref="D60:E60"/>
    <mergeCell ref="D61:E61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68F8-7320-4D59-BE8E-ADA843C2849E}">
  <sheetPr>
    <pageSetUpPr fitToPage="1"/>
  </sheetPr>
  <dimension ref="A1:R61"/>
  <sheetViews>
    <sheetView showGridLines="0" topLeftCell="A31" zoomScaleNormal="100" workbookViewId="0">
      <selection activeCell="T22" sqref="T22"/>
    </sheetView>
  </sheetViews>
  <sheetFormatPr baseColWidth="10" defaultRowHeight="13.2" outlineLevelCol="1" x14ac:dyDescent="0.25"/>
  <cols>
    <col min="1" max="1" width="3.44140625" style="11" customWidth="1"/>
    <col min="2" max="2" width="23" style="11" bestFit="1" customWidth="1"/>
    <col min="3" max="3" width="0.88671875" style="39" customWidth="1"/>
    <col min="4" max="4" width="13.109375" style="11" customWidth="1"/>
    <col min="5" max="5" width="10" style="11" customWidth="1"/>
    <col min="6" max="6" width="11.88671875" style="11" customWidth="1"/>
    <col min="7" max="7" width="12" style="11" customWidth="1"/>
    <col min="8" max="8" width="18.33203125" style="11" bestFit="1" customWidth="1"/>
    <col min="9" max="9" width="33.6640625" style="11" bestFit="1" customWidth="1"/>
    <col min="10" max="11" width="3" style="34" hidden="1" customWidth="1" outlineLevel="1"/>
    <col min="12" max="12" width="11.6640625" style="26" bestFit="1" customWidth="1" collapsed="1"/>
    <col min="13" max="13" width="1.5546875" style="26" bestFit="1" customWidth="1"/>
    <col min="14" max="14" width="11.44140625" style="11" bestFit="1" customWidth="1"/>
    <col min="15" max="15" width="11.6640625" style="11" bestFit="1" customWidth="1"/>
    <col min="16" max="16" width="1.5546875" style="11" bestFit="1" customWidth="1"/>
    <col min="17" max="256" width="11.44140625" style="11"/>
    <col min="257" max="257" width="3.44140625" style="11" customWidth="1"/>
    <col min="258" max="258" width="20.33203125" style="11" customWidth="1"/>
    <col min="259" max="259" width="0.88671875" style="11" customWidth="1"/>
    <col min="260" max="260" width="13.109375" style="11" customWidth="1"/>
    <col min="261" max="261" width="7.109375" style="11" customWidth="1"/>
    <col min="262" max="262" width="11.88671875" style="11" customWidth="1"/>
    <col min="263" max="263" width="12" style="11" customWidth="1"/>
    <col min="264" max="264" width="12.6640625" style="11" bestFit="1" customWidth="1"/>
    <col min="265" max="265" width="31.88671875" style="11" bestFit="1" customWidth="1"/>
    <col min="266" max="266" width="13.109375" style="11" customWidth="1"/>
    <col min="267" max="268" width="0" style="11" hidden="1" customWidth="1"/>
    <col min="269" max="269" width="21.88671875" style="11" customWidth="1"/>
    <col min="270" max="270" width="22.33203125" style="11" customWidth="1"/>
    <col min="271" max="512" width="11.44140625" style="11"/>
    <col min="513" max="513" width="3.44140625" style="11" customWidth="1"/>
    <col min="514" max="514" width="20.33203125" style="11" customWidth="1"/>
    <col min="515" max="515" width="0.88671875" style="11" customWidth="1"/>
    <col min="516" max="516" width="13.109375" style="11" customWidth="1"/>
    <col min="517" max="517" width="7.109375" style="11" customWidth="1"/>
    <col min="518" max="518" width="11.88671875" style="11" customWidth="1"/>
    <col min="519" max="519" width="12" style="11" customWidth="1"/>
    <col min="520" max="520" width="12.6640625" style="11" bestFit="1" customWidth="1"/>
    <col min="521" max="521" width="31.88671875" style="11" bestFit="1" customWidth="1"/>
    <col min="522" max="522" width="13.109375" style="11" customWidth="1"/>
    <col min="523" max="524" width="0" style="11" hidden="1" customWidth="1"/>
    <col min="525" max="525" width="21.88671875" style="11" customWidth="1"/>
    <col min="526" max="526" width="22.33203125" style="11" customWidth="1"/>
    <col min="527" max="768" width="11.44140625" style="11"/>
    <col min="769" max="769" width="3.44140625" style="11" customWidth="1"/>
    <col min="770" max="770" width="20.33203125" style="11" customWidth="1"/>
    <col min="771" max="771" width="0.88671875" style="11" customWidth="1"/>
    <col min="772" max="772" width="13.109375" style="11" customWidth="1"/>
    <col min="773" max="773" width="7.109375" style="11" customWidth="1"/>
    <col min="774" max="774" width="11.88671875" style="11" customWidth="1"/>
    <col min="775" max="775" width="12" style="11" customWidth="1"/>
    <col min="776" max="776" width="12.6640625" style="11" bestFit="1" customWidth="1"/>
    <col min="777" max="777" width="31.88671875" style="11" bestFit="1" customWidth="1"/>
    <col min="778" max="778" width="13.109375" style="11" customWidth="1"/>
    <col min="779" max="780" width="0" style="11" hidden="1" customWidth="1"/>
    <col min="781" max="781" width="21.88671875" style="11" customWidth="1"/>
    <col min="782" max="782" width="22.33203125" style="11" customWidth="1"/>
    <col min="783" max="1024" width="11.44140625" style="11"/>
    <col min="1025" max="1025" width="3.44140625" style="11" customWidth="1"/>
    <col min="1026" max="1026" width="20.33203125" style="11" customWidth="1"/>
    <col min="1027" max="1027" width="0.88671875" style="11" customWidth="1"/>
    <col min="1028" max="1028" width="13.109375" style="11" customWidth="1"/>
    <col min="1029" max="1029" width="7.109375" style="11" customWidth="1"/>
    <col min="1030" max="1030" width="11.88671875" style="11" customWidth="1"/>
    <col min="1031" max="1031" width="12" style="11" customWidth="1"/>
    <col min="1032" max="1032" width="12.6640625" style="11" bestFit="1" customWidth="1"/>
    <col min="1033" max="1033" width="31.88671875" style="11" bestFit="1" customWidth="1"/>
    <col min="1034" max="1034" width="13.109375" style="11" customWidth="1"/>
    <col min="1035" max="1036" width="0" style="11" hidden="1" customWidth="1"/>
    <col min="1037" max="1037" width="21.88671875" style="11" customWidth="1"/>
    <col min="1038" max="1038" width="22.33203125" style="11" customWidth="1"/>
    <col min="1039" max="1280" width="11.44140625" style="11"/>
    <col min="1281" max="1281" width="3.44140625" style="11" customWidth="1"/>
    <col min="1282" max="1282" width="20.33203125" style="11" customWidth="1"/>
    <col min="1283" max="1283" width="0.88671875" style="11" customWidth="1"/>
    <col min="1284" max="1284" width="13.109375" style="11" customWidth="1"/>
    <col min="1285" max="1285" width="7.109375" style="11" customWidth="1"/>
    <col min="1286" max="1286" width="11.88671875" style="11" customWidth="1"/>
    <col min="1287" max="1287" width="12" style="11" customWidth="1"/>
    <col min="1288" max="1288" width="12.6640625" style="11" bestFit="1" customWidth="1"/>
    <col min="1289" max="1289" width="31.88671875" style="11" bestFit="1" customWidth="1"/>
    <col min="1290" max="1290" width="13.109375" style="11" customWidth="1"/>
    <col min="1291" max="1292" width="0" style="11" hidden="1" customWidth="1"/>
    <col min="1293" max="1293" width="21.88671875" style="11" customWidth="1"/>
    <col min="1294" max="1294" width="22.33203125" style="11" customWidth="1"/>
    <col min="1295" max="1536" width="11.44140625" style="11"/>
    <col min="1537" max="1537" width="3.44140625" style="11" customWidth="1"/>
    <col min="1538" max="1538" width="20.33203125" style="11" customWidth="1"/>
    <col min="1539" max="1539" width="0.88671875" style="11" customWidth="1"/>
    <col min="1540" max="1540" width="13.109375" style="11" customWidth="1"/>
    <col min="1541" max="1541" width="7.109375" style="11" customWidth="1"/>
    <col min="1542" max="1542" width="11.88671875" style="11" customWidth="1"/>
    <col min="1543" max="1543" width="12" style="11" customWidth="1"/>
    <col min="1544" max="1544" width="12.6640625" style="11" bestFit="1" customWidth="1"/>
    <col min="1545" max="1545" width="31.88671875" style="11" bestFit="1" customWidth="1"/>
    <col min="1546" max="1546" width="13.109375" style="11" customWidth="1"/>
    <col min="1547" max="1548" width="0" style="11" hidden="1" customWidth="1"/>
    <col min="1549" max="1549" width="21.88671875" style="11" customWidth="1"/>
    <col min="1550" max="1550" width="22.33203125" style="11" customWidth="1"/>
    <col min="1551" max="1792" width="11.44140625" style="11"/>
    <col min="1793" max="1793" width="3.44140625" style="11" customWidth="1"/>
    <col min="1794" max="1794" width="20.33203125" style="11" customWidth="1"/>
    <col min="1795" max="1795" width="0.88671875" style="11" customWidth="1"/>
    <col min="1796" max="1796" width="13.109375" style="11" customWidth="1"/>
    <col min="1797" max="1797" width="7.109375" style="11" customWidth="1"/>
    <col min="1798" max="1798" width="11.88671875" style="11" customWidth="1"/>
    <col min="1799" max="1799" width="12" style="11" customWidth="1"/>
    <col min="1800" max="1800" width="12.6640625" style="11" bestFit="1" customWidth="1"/>
    <col min="1801" max="1801" width="31.88671875" style="11" bestFit="1" customWidth="1"/>
    <col min="1802" max="1802" width="13.109375" style="11" customWidth="1"/>
    <col min="1803" max="1804" width="0" style="11" hidden="1" customWidth="1"/>
    <col min="1805" max="1805" width="21.88671875" style="11" customWidth="1"/>
    <col min="1806" max="1806" width="22.33203125" style="11" customWidth="1"/>
    <col min="1807" max="2048" width="11.44140625" style="11"/>
    <col min="2049" max="2049" width="3.44140625" style="11" customWidth="1"/>
    <col min="2050" max="2050" width="20.33203125" style="11" customWidth="1"/>
    <col min="2051" max="2051" width="0.88671875" style="11" customWidth="1"/>
    <col min="2052" max="2052" width="13.109375" style="11" customWidth="1"/>
    <col min="2053" max="2053" width="7.109375" style="11" customWidth="1"/>
    <col min="2054" max="2054" width="11.88671875" style="11" customWidth="1"/>
    <col min="2055" max="2055" width="12" style="11" customWidth="1"/>
    <col min="2056" max="2056" width="12.6640625" style="11" bestFit="1" customWidth="1"/>
    <col min="2057" max="2057" width="31.88671875" style="11" bestFit="1" customWidth="1"/>
    <col min="2058" max="2058" width="13.109375" style="11" customWidth="1"/>
    <col min="2059" max="2060" width="0" style="11" hidden="1" customWidth="1"/>
    <col min="2061" max="2061" width="21.88671875" style="11" customWidth="1"/>
    <col min="2062" max="2062" width="22.33203125" style="11" customWidth="1"/>
    <col min="2063" max="2304" width="11.44140625" style="11"/>
    <col min="2305" max="2305" width="3.44140625" style="11" customWidth="1"/>
    <col min="2306" max="2306" width="20.33203125" style="11" customWidth="1"/>
    <col min="2307" max="2307" width="0.88671875" style="11" customWidth="1"/>
    <col min="2308" max="2308" width="13.109375" style="11" customWidth="1"/>
    <col min="2309" max="2309" width="7.109375" style="11" customWidth="1"/>
    <col min="2310" max="2310" width="11.88671875" style="11" customWidth="1"/>
    <col min="2311" max="2311" width="12" style="11" customWidth="1"/>
    <col min="2312" max="2312" width="12.6640625" style="11" bestFit="1" customWidth="1"/>
    <col min="2313" max="2313" width="31.88671875" style="11" bestFit="1" customWidth="1"/>
    <col min="2314" max="2314" width="13.109375" style="11" customWidth="1"/>
    <col min="2315" max="2316" width="0" style="11" hidden="1" customWidth="1"/>
    <col min="2317" max="2317" width="21.88671875" style="11" customWidth="1"/>
    <col min="2318" max="2318" width="22.33203125" style="11" customWidth="1"/>
    <col min="2319" max="2560" width="11.44140625" style="11"/>
    <col min="2561" max="2561" width="3.44140625" style="11" customWidth="1"/>
    <col min="2562" max="2562" width="20.33203125" style="11" customWidth="1"/>
    <col min="2563" max="2563" width="0.88671875" style="11" customWidth="1"/>
    <col min="2564" max="2564" width="13.109375" style="11" customWidth="1"/>
    <col min="2565" max="2565" width="7.109375" style="11" customWidth="1"/>
    <col min="2566" max="2566" width="11.88671875" style="11" customWidth="1"/>
    <col min="2567" max="2567" width="12" style="11" customWidth="1"/>
    <col min="2568" max="2568" width="12.6640625" style="11" bestFit="1" customWidth="1"/>
    <col min="2569" max="2569" width="31.88671875" style="11" bestFit="1" customWidth="1"/>
    <col min="2570" max="2570" width="13.109375" style="11" customWidth="1"/>
    <col min="2571" max="2572" width="0" style="11" hidden="1" customWidth="1"/>
    <col min="2573" max="2573" width="21.88671875" style="11" customWidth="1"/>
    <col min="2574" max="2574" width="22.33203125" style="11" customWidth="1"/>
    <col min="2575" max="2816" width="11.44140625" style="11"/>
    <col min="2817" max="2817" width="3.44140625" style="11" customWidth="1"/>
    <col min="2818" max="2818" width="20.33203125" style="11" customWidth="1"/>
    <col min="2819" max="2819" width="0.88671875" style="11" customWidth="1"/>
    <col min="2820" max="2820" width="13.109375" style="11" customWidth="1"/>
    <col min="2821" max="2821" width="7.109375" style="11" customWidth="1"/>
    <col min="2822" max="2822" width="11.88671875" style="11" customWidth="1"/>
    <col min="2823" max="2823" width="12" style="11" customWidth="1"/>
    <col min="2824" max="2824" width="12.6640625" style="11" bestFit="1" customWidth="1"/>
    <col min="2825" max="2825" width="31.88671875" style="11" bestFit="1" customWidth="1"/>
    <col min="2826" max="2826" width="13.109375" style="11" customWidth="1"/>
    <col min="2827" max="2828" width="0" style="11" hidden="1" customWidth="1"/>
    <col min="2829" max="2829" width="21.88671875" style="11" customWidth="1"/>
    <col min="2830" max="2830" width="22.33203125" style="11" customWidth="1"/>
    <col min="2831" max="3072" width="11.44140625" style="11"/>
    <col min="3073" max="3073" width="3.44140625" style="11" customWidth="1"/>
    <col min="3074" max="3074" width="20.33203125" style="11" customWidth="1"/>
    <col min="3075" max="3075" width="0.88671875" style="11" customWidth="1"/>
    <col min="3076" max="3076" width="13.109375" style="11" customWidth="1"/>
    <col min="3077" max="3077" width="7.109375" style="11" customWidth="1"/>
    <col min="3078" max="3078" width="11.88671875" style="11" customWidth="1"/>
    <col min="3079" max="3079" width="12" style="11" customWidth="1"/>
    <col min="3080" max="3080" width="12.6640625" style="11" bestFit="1" customWidth="1"/>
    <col min="3081" max="3081" width="31.88671875" style="11" bestFit="1" customWidth="1"/>
    <col min="3082" max="3082" width="13.109375" style="11" customWidth="1"/>
    <col min="3083" max="3084" width="0" style="11" hidden="1" customWidth="1"/>
    <col min="3085" max="3085" width="21.88671875" style="11" customWidth="1"/>
    <col min="3086" max="3086" width="22.33203125" style="11" customWidth="1"/>
    <col min="3087" max="3328" width="11.44140625" style="11"/>
    <col min="3329" max="3329" width="3.44140625" style="11" customWidth="1"/>
    <col min="3330" max="3330" width="20.33203125" style="11" customWidth="1"/>
    <col min="3331" max="3331" width="0.88671875" style="11" customWidth="1"/>
    <col min="3332" max="3332" width="13.109375" style="11" customWidth="1"/>
    <col min="3333" max="3333" width="7.109375" style="11" customWidth="1"/>
    <col min="3334" max="3334" width="11.88671875" style="11" customWidth="1"/>
    <col min="3335" max="3335" width="12" style="11" customWidth="1"/>
    <col min="3336" max="3336" width="12.6640625" style="11" bestFit="1" customWidth="1"/>
    <col min="3337" max="3337" width="31.88671875" style="11" bestFit="1" customWidth="1"/>
    <col min="3338" max="3338" width="13.109375" style="11" customWidth="1"/>
    <col min="3339" max="3340" width="0" style="11" hidden="1" customWidth="1"/>
    <col min="3341" max="3341" width="21.88671875" style="11" customWidth="1"/>
    <col min="3342" max="3342" width="22.33203125" style="11" customWidth="1"/>
    <col min="3343" max="3584" width="11.44140625" style="11"/>
    <col min="3585" max="3585" width="3.44140625" style="11" customWidth="1"/>
    <col min="3586" max="3586" width="20.33203125" style="11" customWidth="1"/>
    <col min="3587" max="3587" width="0.88671875" style="11" customWidth="1"/>
    <col min="3588" max="3588" width="13.109375" style="11" customWidth="1"/>
    <col min="3589" max="3589" width="7.109375" style="11" customWidth="1"/>
    <col min="3590" max="3590" width="11.88671875" style="11" customWidth="1"/>
    <col min="3591" max="3591" width="12" style="11" customWidth="1"/>
    <col min="3592" max="3592" width="12.6640625" style="11" bestFit="1" customWidth="1"/>
    <col min="3593" max="3593" width="31.88671875" style="11" bestFit="1" customWidth="1"/>
    <col min="3594" max="3594" width="13.109375" style="11" customWidth="1"/>
    <col min="3595" max="3596" width="0" style="11" hidden="1" customWidth="1"/>
    <col min="3597" max="3597" width="21.88671875" style="11" customWidth="1"/>
    <col min="3598" max="3598" width="22.33203125" style="11" customWidth="1"/>
    <col min="3599" max="3840" width="11.44140625" style="11"/>
    <col min="3841" max="3841" width="3.44140625" style="11" customWidth="1"/>
    <col min="3842" max="3842" width="20.33203125" style="11" customWidth="1"/>
    <col min="3843" max="3843" width="0.88671875" style="11" customWidth="1"/>
    <col min="3844" max="3844" width="13.109375" style="11" customWidth="1"/>
    <col min="3845" max="3845" width="7.109375" style="11" customWidth="1"/>
    <col min="3846" max="3846" width="11.88671875" style="11" customWidth="1"/>
    <col min="3847" max="3847" width="12" style="11" customWidth="1"/>
    <col min="3848" max="3848" width="12.6640625" style="11" bestFit="1" customWidth="1"/>
    <col min="3849" max="3849" width="31.88671875" style="11" bestFit="1" customWidth="1"/>
    <col min="3850" max="3850" width="13.109375" style="11" customWidth="1"/>
    <col min="3851" max="3852" width="0" style="11" hidden="1" customWidth="1"/>
    <col min="3853" max="3853" width="21.88671875" style="11" customWidth="1"/>
    <col min="3854" max="3854" width="22.33203125" style="11" customWidth="1"/>
    <col min="3855" max="4096" width="11.44140625" style="11"/>
    <col min="4097" max="4097" width="3.44140625" style="11" customWidth="1"/>
    <col min="4098" max="4098" width="20.33203125" style="11" customWidth="1"/>
    <col min="4099" max="4099" width="0.88671875" style="11" customWidth="1"/>
    <col min="4100" max="4100" width="13.109375" style="11" customWidth="1"/>
    <col min="4101" max="4101" width="7.109375" style="11" customWidth="1"/>
    <col min="4102" max="4102" width="11.88671875" style="11" customWidth="1"/>
    <col min="4103" max="4103" width="12" style="11" customWidth="1"/>
    <col min="4104" max="4104" width="12.6640625" style="11" bestFit="1" customWidth="1"/>
    <col min="4105" max="4105" width="31.88671875" style="11" bestFit="1" customWidth="1"/>
    <col min="4106" max="4106" width="13.109375" style="11" customWidth="1"/>
    <col min="4107" max="4108" width="0" style="11" hidden="1" customWidth="1"/>
    <col min="4109" max="4109" width="21.88671875" style="11" customWidth="1"/>
    <col min="4110" max="4110" width="22.33203125" style="11" customWidth="1"/>
    <col min="4111" max="4352" width="11.44140625" style="11"/>
    <col min="4353" max="4353" width="3.44140625" style="11" customWidth="1"/>
    <col min="4354" max="4354" width="20.33203125" style="11" customWidth="1"/>
    <col min="4355" max="4355" width="0.88671875" style="11" customWidth="1"/>
    <col min="4356" max="4356" width="13.109375" style="11" customWidth="1"/>
    <col min="4357" max="4357" width="7.109375" style="11" customWidth="1"/>
    <col min="4358" max="4358" width="11.88671875" style="11" customWidth="1"/>
    <col min="4359" max="4359" width="12" style="11" customWidth="1"/>
    <col min="4360" max="4360" width="12.6640625" style="11" bestFit="1" customWidth="1"/>
    <col min="4361" max="4361" width="31.88671875" style="11" bestFit="1" customWidth="1"/>
    <col min="4362" max="4362" width="13.109375" style="11" customWidth="1"/>
    <col min="4363" max="4364" width="0" style="11" hidden="1" customWidth="1"/>
    <col min="4365" max="4365" width="21.88671875" style="11" customWidth="1"/>
    <col min="4366" max="4366" width="22.33203125" style="11" customWidth="1"/>
    <col min="4367" max="4608" width="11.44140625" style="11"/>
    <col min="4609" max="4609" width="3.44140625" style="11" customWidth="1"/>
    <col min="4610" max="4610" width="20.33203125" style="11" customWidth="1"/>
    <col min="4611" max="4611" width="0.88671875" style="11" customWidth="1"/>
    <col min="4612" max="4612" width="13.109375" style="11" customWidth="1"/>
    <col min="4613" max="4613" width="7.109375" style="11" customWidth="1"/>
    <col min="4614" max="4614" width="11.88671875" style="11" customWidth="1"/>
    <col min="4615" max="4615" width="12" style="11" customWidth="1"/>
    <col min="4616" max="4616" width="12.6640625" style="11" bestFit="1" customWidth="1"/>
    <col min="4617" max="4617" width="31.88671875" style="11" bestFit="1" customWidth="1"/>
    <col min="4618" max="4618" width="13.109375" style="11" customWidth="1"/>
    <col min="4619" max="4620" width="0" style="11" hidden="1" customWidth="1"/>
    <col min="4621" max="4621" width="21.88671875" style="11" customWidth="1"/>
    <col min="4622" max="4622" width="22.33203125" style="11" customWidth="1"/>
    <col min="4623" max="4864" width="11.44140625" style="11"/>
    <col min="4865" max="4865" width="3.44140625" style="11" customWidth="1"/>
    <col min="4866" max="4866" width="20.33203125" style="11" customWidth="1"/>
    <col min="4867" max="4867" width="0.88671875" style="11" customWidth="1"/>
    <col min="4868" max="4868" width="13.109375" style="11" customWidth="1"/>
    <col min="4869" max="4869" width="7.109375" style="11" customWidth="1"/>
    <col min="4870" max="4870" width="11.88671875" style="11" customWidth="1"/>
    <col min="4871" max="4871" width="12" style="11" customWidth="1"/>
    <col min="4872" max="4872" width="12.6640625" style="11" bestFit="1" customWidth="1"/>
    <col min="4873" max="4873" width="31.88671875" style="11" bestFit="1" customWidth="1"/>
    <col min="4874" max="4874" width="13.109375" style="11" customWidth="1"/>
    <col min="4875" max="4876" width="0" style="11" hidden="1" customWidth="1"/>
    <col min="4877" max="4877" width="21.88671875" style="11" customWidth="1"/>
    <col min="4878" max="4878" width="22.33203125" style="11" customWidth="1"/>
    <col min="4879" max="5120" width="11.44140625" style="11"/>
    <col min="5121" max="5121" width="3.44140625" style="11" customWidth="1"/>
    <col min="5122" max="5122" width="20.33203125" style="11" customWidth="1"/>
    <col min="5123" max="5123" width="0.88671875" style="11" customWidth="1"/>
    <col min="5124" max="5124" width="13.109375" style="11" customWidth="1"/>
    <col min="5125" max="5125" width="7.109375" style="11" customWidth="1"/>
    <col min="5126" max="5126" width="11.88671875" style="11" customWidth="1"/>
    <col min="5127" max="5127" width="12" style="11" customWidth="1"/>
    <col min="5128" max="5128" width="12.6640625" style="11" bestFit="1" customWidth="1"/>
    <col min="5129" max="5129" width="31.88671875" style="11" bestFit="1" customWidth="1"/>
    <col min="5130" max="5130" width="13.109375" style="11" customWidth="1"/>
    <col min="5131" max="5132" width="0" style="11" hidden="1" customWidth="1"/>
    <col min="5133" max="5133" width="21.88671875" style="11" customWidth="1"/>
    <col min="5134" max="5134" width="22.33203125" style="11" customWidth="1"/>
    <col min="5135" max="5376" width="11.44140625" style="11"/>
    <col min="5377" max="5377" width="3.44140625" style="11" customWidth="1"/>
    <col min="5378" max="5378" width="20.33203125" style="11" customWidth="1"/>
    <col min="5379" max="5379" width="0.88671875" style="11" customWidth="1"/>
    <col min="5380" max="5380" width="13.109375" style="11" customWidth="1"/>
    <col min="5381" max="5381" width="7.109375" style="11" customWidth="1"/>
    <col min="5382" max="5382" width="11.88671875" style="11" customWidth="1"/>
    <col min="5383" max="5383" width="12" style="11" customWidth="1"/>
    <col min="5384" max="5384" width="12.6640625" style="11" bestFit="1" customWidth="1"/>
    <col min="5385" max="5385" width="31.88671875" style="11" bestFit="1" customWidth="1"/>
    <col min="5386" max="5386" width="13.109375" style="11" customWidth="1"/>
    <col min="5387" max="5388" width="0" style="11" hidden="1" customWidth="1"/>
    <col min="5389" max="5389" width="21.88671875" style="11" customWidth="1"/>
    <col min="5390" max="5390" width="22.33203125" style="11" customWidth="1"/>
    <col min="5391" max="5632" width="11.44140625" style="11"/>
    <col min="5633" max="5633" width="3.44140625" style="11" customWidth="1"/>
    <col min="5634" max="5634" width="20.33203125" style="11" customWidth="1"/>
    <col min="5635" max="5635" width="0.88671875" style="11" customWidth="1"/>
    <col min="5636" max="5636" width="13.109375" style="11" customWidth="1"/>
    <col min="5637" max="5637" width="7.109375" style="11" customWidth="1"/>
    <col min="5638" max="5638" width="11.88671875" style="11" customWidth="1"/>
    <col min="5639" max="5639" width="12" style="11" customWidth="1"/>
    <col min="5640" max="5640" width="12.6640625" style="11" bestFit="1" customWidth="1"/>
    <col min="5641" max="5641" width="31.88671875" style="11" bestFit="1" customWidth="1"/>
    <col min="5642" max="5642" width="13.109375" style="11" customWidth="1"/>
    <col min="5643" max="5644" width="0" style="11" hidden="1" customWidth="1"/>
    <col min="5645" max="5645" width="21.88671875" style="11" customWidth="1"/>
    <col min="5646" max="5646" width="22.33203125" style="11" customWidth="1"/>
    <col min="5647" max="5888" width="11.44140625" style="11"/>
    <col min="5889" max="5889" width="3.44140625" style="11" customWidth="1"/>
    <col min="5890" max="5890" width="20.33203125" style="11" customWidth="1"/>
    <col min="5891" max="5891" width="0.88671875" style="11" customWidth="1"/>
    <col min="5892" max="5892" width="13.109375" style="11" customWidth="1"/>
    <col min="5893" max="5893" width="7.109375" style="11" customWidth="1"/>
    <col min="5894" max="5894" width="11.88671875" style="11" customWidth="1"/>
    <col min="5895" max="5895" width="12" style="11" customWidth="1"/>
    <col min="5896" max="5896" width="12.6640625" style="11" bestFit="1" customWidth="1"/>
    <col min="5897" max="5897" width="31.88671875" style="11" bestFit="1" customWidth="1"/>
    <col min="5898" max="5898" width="13.109375" style="11" customWidth="1"/>
    <col min="5899" max="5900" width="0" style="11" hidden="1" customWidth="1"/>
    <col min="5901" max="5901" width="21.88671875" style="11" customWidth="1"/>
    <col min="5902" max="5902" width="22.33203125" style="11" customWidth="1"/>
    <col min="5903" max="6144" width="11.44140625" style="11"/>
    <col min="6145" max="6145" width="3.44140625" style="11" customWidth="1"/>
    <col min="6146" max="6146" width="20.33203125" style="11" customWidth="1"/>
    <col min="6147" max="6147" width="0.88671875" style="11" customWidth="1"/>
    <col min="6148" max="6148" width="13.109375" style="11" customWidth="1"/>
    <col min="6149" max="6149" width="7.109375" style="11" customWidth="1"/>
    <col min="6150" max="6150" width="11.88671875" style="11" customWidth="1"/>
    <col min="6151" max="6151" width="12" style="11" customWidth="1"/>
    <col min="6152" max="6152" width="12.6640625" style="11" bestFit="1" customWidth="1"/>
    <col min="6153" max="6153" width="31.88671875" style="11" bestFit="1" customWidth="1"/>
    <col min="6154" max="6154" width="13.109375" style="11" customWidth="1"/>
    <col min="6155" max="6156" width="0" style="11" hidden="1" customWidth="1"/>
    <col min="6157" max="6157" width="21.88671875" style="11" customWidth="1"/>
    <col min="6158" max="6158" width="22.33203125" style="11" customWidth="1"/>
    <col min="6159" max="6400" width="11.44140625" style="11"/>
    <col min="6401" max="6401" width="3.44140625" style="11" customWidth="1"/>
    <col min="6402" max="6402" width="20.33203125" style="11" customWidth="1"/>
    <col min="6403" max="6403" width="0.88671875" style="11" customWidth="1"/>
    <col min="6404" max="6404" width="13.109375" style="11" customWidth="1"/>
    <col min="6405" max="6405" width="7.109375" style="11" customWidth="1"/>
    <col min="6406" max="6406" width="11.88671875" style="11" customWidth="1"/>
    <col min="6407" max="6407" width="12" style="11" customWidth="1"/>
    <col min="6408" max="6408" width="12.6640625" style="11" bestFit="1" customWidth="1"/>
    <col min="6409" max="6409" width="31.88671875" style="11" bestFit="1" customWidth="1"/>
    <col min="6410" max="6410" width="13.109375" style="11" customWidth="1"/>
    <col min="6411" max="6412" width="0" style="11" hidden="1" customWidth="1"/>
    <col min="6413" max="6413" width="21.88671875" style="11" customWidth="1"/>
    <col min="6414" max="6414" width="22.33203125" style="11" customWidth="1"/>
    <col min="6415" max="6656" width="11.44140625" style="11"/>
    <col min="6657" max="6657" width="3.44140625" style="11" customWidth="1"/>
    <col min="6658" max="6658" width="20.33203125" style="11" customWidth="1"/>
    <col min="6659" max="6659" width="0.88671875" style="11" customWidth="1"/>
    <col min="6660" max="6660" width="13.109375" style="11" customWidth="1"/>
    <col min="6661" max="6661" width="7.109375" style="11" customWidth="1"/>
    <col min="6662" max="6662" width="11.88671875" style="11" customWidth="1"/>
    <col min="6663" max="6663" width="12" style="11" customWidth="1"/>
    <col min="6664" max="6664" width="12.6640625" style="11" bestFit="1" customWidth="1"/>
    <col min="6665" max="6665" width="31.88671875" style="11" bestFit="1" customWidth="1"/>
    <col min="6666" max="6666" width="13.109375" style="11" customWidth="1"/>
    <col min="6667" max="6668" width="0" style="11" hidden="1" customWidth="1"/>
    <col min="6669" max="6669" width="21.88671875" style="11" customWidth="1"/>
    <col min="6670" max="6670" width="22.33203125" style="11" customWidth="1"/>
    <col min="6671" max="6912" width="11.44140625" style="11"/>
    <col min="6913" max="6913" width="3.44140625" style="11" customWidth="1"/>
    <col min="6914" max="6914" width="20.33203125" style="11" customWidth="1"/>
    <col min="6915" max="6915" width="0.88671875" style="11" customWidth="1"/>
    <col min="6916" max="6916" width="13.109375" style="11" customWidth="1"/>
    <col min="6917" max="6917" width="7.109375" style="11" customWidth="1"/>
    <col min="6918" max="6918" width="11.88671875" style="11" customWidth="1"/>
    <col min="6919" max="6919" width="12" style="11" customWidth="1"/>
    <col min="6920" max="6920" width="12.6640625" style="11" bestFit="1" customWidth="1"/>
    <col min="6921" max="6921" width="31.88671875" style="11" bestFit="1" customWidth="1"/>
    <col min="6922" max="6922" width="13.109375" style="11" customWidth="1"/>
    <col min="6923" max="6924" width="0" style="11" hidden="1" customWidth="1"/>
    <col min="6925" max="6925" width="21.88671875" style="11" customWidth="1"/>
    <col min="6926" max="6926" width="22.33203125" style="11" customWidth="1"/>
    <col min="6927" max="7168" width="11.44140625" style="11"/>
    <col min="7169" max="7169" width="3.44140625" style="11" customWidth="1"/>
    <col min="7170" max="7170" width="20.33203125" style="11" customWidth="1"/>
    <col min="7171" max="7171" width="0.88671875" style="11" customWidth="1"/>
    <col min="7172" max="7172" width="13.109375" style="11" customWidth="1"/>
    <col min="7173" max="7173" width="7.109375" style="11" customWidth="1"/>
    <col min="7174" max="7174" width="11.88671875" style="11" customWidth="1"/>
    <col min="7175" max="7175" width="12" style="11" customWidth="1"/>
    <col min="7176" max="7176" width="12.6640625" style="11" bestFit="1" customWidth="1"/>
    <col min="7177" max="7177" width="31.88671875" style="11" bestFit="1" customWidth="1"/>
    <col min="7178" max="7178" width="13.109375" style="11" customWidth="1"/>
    <col min="7179" max="7180" width="0" style="11" hidden="1" customWidth="1"/>
    <col min="7181" max="7181" width="21.88671875" style="11" customWidth="1"/>
    <col min="7182" max="7182" width="22.33203125" style="11" customWidth="1"/>
    <col min="7183" max="7424" width="11.44140625" style="11"/>
    <col min="7425" max="7425" width="3.44140625" style="11" customWidth="1"/>
    <col min="7426" max="7426" width="20.33203125" style="11" customWidth="1"/>
    <col min="7427" max="7427" width="0.88671875" style="11" customWidth="1"/>
    <col min="7428" max="7428" width="13.109375" style="11" customWidth="1"/>
    <col min="7429" max="7429" width="7.109375" style="11" customWidth="1"/>
    <col min="7430" max="7430" width="11.88671875" style="11" customWidth="1"/>
    <col min="7431" max="7431" width="12" style="11" customWidth="1"/>
    <col min="7432" max="7432" width="12.6640625" style="11" bestFit="1" customWidth="1"/>
    <col min="7433" max="7433" width="31.88671875" style="11" bestFit="1" customWidth="1"/>
    <col min="7434" max="7434" width="13.109375" style="11" customWidth="1"/>
    <col min="7435" max="7436" width="0" style="11" hidden="1" customWidth="1"/>
    <col min="7437" max="7437" width="21.88671875" style="11" customWidth="1"/>
    <col min="7438" max="7438" width="22.33203125" style="11" customWidth="1"/>
    <col min="7439" max="7680" width="11.44140625" style="11"/>
    <col min="7681" max="7681" width="3.44140625" style="11" customWidth="1"/>
    <col min="7682" max="7682" width="20.33203125" style="11" customWidth="1"/>
    <col min="7683" max="7683" width="0.88671875" style="11" customWidth="1"/>
    <col min="7684" max="7684" width="13.109375" style="11" customWidth="1"/>
    <col min="7685" max="7685" width="7.109375" style="11" customWidth="1"/>
    <col min="7686" max="7686" width="11.88671875" style="11" customWidth="1"/>
    <col min="7687" max="7687" width="12" style="11" customWidth="1"/>
    <col min="7688" max="7688" width="12.6640625" style="11" bestFit="1" customWidth="1"/>
    <col min="7689" max="7689" width="31.88671875" style="11" bestFit="1" customWidth="1"/>
    <col min="7690" max="7690" width="13.109375" style="11" customWidth="1"/>
    <col min="7691" max="7692" width="0" style="11" hidden="1" customWidth="1"/>
    <col min="7693" max="7693" width="21.88671875" style="11" customWidth="1"/>
    <col min="7694" max="7694" width="22.33203125" style="11" customWidth="1"/>
    <col min="7695" max="7936" width="11.44140625" style="11"/>
    <col min="7937" max="7937" width="3.44140625" style="11" customWidth="1"/>
    <col min="7938" max="7938" width="20.33203125" style="11" customWidth="1"/>
    <col min="7939" max="7939" width="0.88671875" style="11" customWidth="1"/>
    <col min="7940" max="7940" width="13.109375" style="11" customWidth="1"/>
    <col min="7941" max="7941" width="7.109375" style="11" customWidth="1"/>
    <col min="7942" max="7942" width="11.88671875" style="11" customWidth="1"/>
    <col min="7943" max="7943" width="12" style="11" customWidth="1"/>
    <col min="7944" max="7944" width="12.6640625" style="11" bestFit="1" customWidth="1"/>
    <col min="7945" max="7945" width="31.88671875" style="11" bestFit="1" customWidth="1"/>
    <col min="7946" max="7946" width="13.109375" style="11" customWidth="1"/>
    <col min="7947" max="7948" width="0" style="11" hidden="1" customWidth="1"/>
    <col min="7949" max="7949" width="21.88671875" style="11" customWidth="1"/>
    <col min="7950" max="7950" width="22.33203125" style="11" customWidth="1"/>
    <col min="7951" max="8192" width="11.44140625" style="11"/>
    <col min="8193" max="8193" width="3.44140625" style="11" customWidth="1"/>
    <col min="8194" max="8194" width="20.33203125" style="11" customWidth="1"/>
    <col min="8195" max="8195" width="0.88671875" style="11" customWidth="1"/>
    <col min="8196" max="8196" width="13.109375" style="11" customWidth="1"/>
    <col min="8197" max="8197" width="7.109375" style="11" customWidth="1"/>
    <col min="8198" max="8198" width="11.88671875" style="11" customWidth="1"/>
    <col min="8199" max="8199" width="12" style="11" customWidth="1"/>
    <col min="8200" max="8200" width="12.6640625" style="11" bestFit="1" customWidth="1"/>
    <col min="8201" max="8201" width="31.88671875" style="11" bestFit="1" customWidth="1"/>
    <col min="8202" max="8202" width="13.109375" style="11" customWidth="1"/>
    <col min="8203" max="8204" width="0" style="11" hidden="1" customWidth="1"/>
    <col min="8205" max="8205" width="21.88671875" style="11" customWidth="1"/>
    <col min="8206" max="8206" width="22.33203125" style="11" customWidth="1"/>
    <col min="8207" max="8448" width="11.44140625" style="11"/>
    <col min="8449" max="8449" width="3.44140625" style="11" customWidth="1"/>
    <col min="8450" max="8450" width="20.33203125" style="11" customWidth="1"/>
    <col min="8451" max="8451" width="0.88671875" style="11" customWidth="1"/>
    <col min="8452" max="8452" width="13.109375" style="11" customWidth="1"/>
    <col min="8453" max="8453" width="7.109375" style="11" customWidth="1"/>
    <col min="8454" max="8454" width="11.88671875" style="11" customWidth="1"/>
    <col min="8455" max="8455" width="12" style="11" customWidth="1"/>
    <col min="8456" max="8456" width="12.6640625" style="11" bestFit="1" customWidth="1"/>
    <col min="8457" max="8457" width="31.88671875" style="11" bestFit="1" customWidth="1"/>
    <col min="8458" max="8458" width="13.109375" style="11" customWidth="1"/>
    <col min="8459" max="8460" width="0" style="11" hidden="1" customWidth="1"/>
    <col min="8461" max="8461" width="21.88671875" style="11" customWidth="1"/>
    <col min="8462" max="8462" width="22.33203125" style="11" customWidth="1"/>
    <col min="8463" max="8704" width="11.44140625" style="11"/>
    <col min="8705" max="8705" width="3.44140625" style="11" customWidth="1"/>
    <col min="8706" max="8706" width="20.33203125" style="11" customWidth="1"/>
    <col min="8707" max="8707" width="0.88671875" style="11" customWidth="1"/>
    <col min="8708" max="8708" width="13.109375" style="11" customWidth="1"/>
    <col min="8709" max="8709" width="7.109375" style="11" customWidth="1"/>
    <col min="8710" max="8710" width="11.88671875" style="11" customWidth="1"/>
    <col min="8711" max="8711" width="12" style="11" customWidth="1"/>
    <col min="8712" max="8712" width="12.6640625" style="11" bestFit="1" customWidth="1"/>
    <col min="8713" max="8713" width="31.88671875" style="11" bestFit="1" customWidth="1"/>
    <col min="8714" max="8714" width="13.109375" style="11" customWidth="1"/>
    <col min="8715" max="8716" width="0" style="11" hidden="1" customWidth="1"/>
    <col min="8717" max="8717" width="21.88671875" style="11" customWidth="1"/>
    <col min="8718" max="8718" width="22.33203125" style="11" customWidth="1"/>
    <col min="8719" max="8960" width="11.44140625" style="11"/>
    <col min="8961" max="8961" width="3.44140625" style="11" customWidth="1"/>
    <col min="8962" max="8962" width="20.33203125" style="11" customWidth="1"/>
    <col min="8963" max="8963" width="0.88671875" style="11" customWidth="1"/>
    <col min="8964" max="8964" width="13.109375" style="11" customWidth="1"/>
    <col min="8965" max="8965" width="7.109375" style="11" customWidth="1"/>
    <col min="8966" max="8966" width="11.88671875" style="11" customWidth="1"/>
    <col min="8967" max="8967" width="12" style="11" customWidth="1"/>
    <col min="8968" max="8968" width="12.6640625" style="11" bestFit="1" customWidth="1"/>
    <col min="8969" max="8969" width="31.88671875" style="11" bestFit="1" customWidth="1"/>
    <col min="8970" max="8970" width="13.109375" style="11" customWidth="1"/>
    <col min="8971" max="8972" width="0" style="11" hidden="1" customWidth="1"/>
    <col min="8973" max="8973" width="21.88671875" style="11" customWidth="1"/>
    <col min="8974" max="8974" width="22.33203125" style="11" customWidth="1"/>
    <col min="8975" max="9216" width="11.44140625" style="11"/>
    <col min="9217" max="9217" width="3.44140625" style="11" customWidth="1"/>
    <col min="9218" max="9218" width="20.33203125" style="11" customWidth="1"/>
    <col min="9219" max="9219" width="0.88671875" style="11" customWidth="1"/>
    <col min="9220" max="9220" width="13.109375" style="11" customWidth="1"/>
    <col min="9221" max="9221" width="7.109375" style="11" customWidth="1"/>
    <col min="9222" max="9222" width="11.88671875" style="11" customWidth="1"/>
    <col min="9223" max="9223" width="12" style="11" customWidth="1"/>
    <col min="9224" max="9224" width="12.6640625" style="11" bestFit="1" customWidth="1"/>
    <col min="9225" max="9225" width="31.88671875" style="11" bestFit="1" customWidth="1"/>
    <col min="9226" max="9226" width="13.109375" style="11" customWidth="1"/>
    <col min="9227" max="9228" width="0" style="11" hidden="1" customWidth="1"/>
    <col min="9229" max="9229" width="21.88671875" style="11" customWidth="1"/>
    <col min="9230" max="9230" width="22.33203125" style="11" customWidth="1"/>
    <col min="9231" max="9472" width="11.44140625" style="11"/>
    <col min="9473" max="9473" width="3.44140625" style="11" customWidth="1"/>
    <col min="9474" max="9474" width="20.33203125" style="11" customWidth="1"/>
    <col min="9475" max="9475" width="0.88671875" style="11" customWidth="1"/>
    <col min="9476" max="9476" width="13.109375" style="11" customWidth="1"/>
    <col min="9477" max="9477" width="7.109375" style="11" customWidth="1"/>
    <col min="9478" max="9478" width="11.88671875" style="11" customWidth="1"/>
    <col min="9479" max="9479" width="12" style="11" customWidth="1"/>
    <col min="9480" max="9480" width="12.6640625" style="11" bestFit="1" customWidth="1"/>
    <col min="9481" max="9481" width="31.88671875" style="11" bestFit="1" customWidth="1"/>
    <col min="9482" max="9482" width="13.109375" style="11" customWidth="1"/>
    <col min="9483" max="9484" width="0" style="11" hidden="1" customWidth="1"/>
    <col min="9485" max="9485" width="21.88671875" style="11" customWidth="1"/>
    <col min="9486" max="9486" width="22.33203125" style="11" customWidth="1"/>
    <col min="9487" max="9728" width="11.44140625" style="11"/>
    <col min="9729" max="9729" width="3.44140625" style="11" customWidth="1"/>
    <col min="9730" max="9730" width="20.33203125" style="11" customWidth="1"/>
    <col min="9731" max="9731" width="0.88671875" style="11" customWidth="1"/>
    <col min="9732" max="9732" width="13.109375" style="11" customWidth="1"/>
    <col min="9733" max="9733" width="7.109375" style="11" customWidth="1"/>
    <col min="9734" max="9734" width="11.88671875" style="11" customWidth="1"/>
    <col min="9735" max="9735" width="12" style="11" customWidth="1"/>
    <col min="9736" max="9736" width="12.6640625" style="11" bestFit="1" customWidth="1"/>
    <col min="9737" max="9737" width="31.88671875" style="11" bestFit="1" customWidth="1"/>
    <col min="9738" max="9738" width="13.109375" style="11" customWidth="1"/>
    <col min="9739" max="9740" width="0" style="11" hidden="1" customWidth="1"/>
    <col min="9741" max="9741" width="21.88671875" style="11" customWidth="1"/>
    <col min="9742" max="9742" width="22.33203125" style="11" customWidth="1"/>
    <col min="9743" max="9984" width="11.44140625" style="11"/>
    <col min="9985" max="9985" width="3.44140625" style="11" customWidth="1"/>
    <col min="9986" max="9986" width="20.33203125" style="11" customWidth="1"/>
    <col min="9987" max="9987" width="0.88671875" style="11" customWidth="1"/>
    <col min="9988" max="9988" width="13.109375" style="11" customWidth="1"/>
    <col min="9989" max="9989" width="7.109375" style="11" customWidth="1"/>
    <col min="9990" max="9990" width="11.88671875" style="11" customWidth="1"/>
    <col min="9991" max="9991" width="12" style="11" customWidth="1"/>
    <col min="9992" max="9992" width="12.6640625" style="11" bestFit="1" customWidth="1"/>
    <col min="9993" max="9993" width="31.88671875" style="11" bestFit="1" customWidth="1"/>
    <col min="9994" max="9994" width="13.109375" style="11" customWidth="1"/>
    <col min="9995" max="9996" width="0" style="11" hidden="1" customWidth="1"/>
    <col min="9997" max="9997" width="21.88671875" style="11" customWidth="1"/>
    <col min="9998" max="9998" width="22.33203125" style="11" customWidth="1"/>
    <col min="9999" max="10240" width="11.44140625" style="11"/>
    <col min="10241" max="10241" width="3.44140625" style="11" customWidth="1"/>
    <col min="10242" max="10242" width="20.33203125" style="11" customWidth="1"/>
    <col min="10243" max="10243" width="0.88671875" style="11" customWidth="1"/>
    <col min="10244" max="10244" width="13.109375" style="11" customWidth="1"/>
    <col min="10245" max="10245" width="7.109375" style="11" customWidth="1"/>
    <col min="10246" max="10246" width="11.88671875" style="11" customWidth="1"/>
    <col min="10247" max="10247" width="12" style="11" customWidth="1"/>
    <col min="10248" max="10248" width="12.6640625" style="11" bestFit="1" customWidth="1"/>
    <col min="10249" max="10249" width="31.88671875" style="11" bestFit="1" customWidth="1"/>
    <col min="10250" max="10250" width="13.109375" style="11" customWidth="1"/>
    <col min="10251" max="10252" width="0" style="11" hidden="1" customWidth="1"/>
    <col min="10253" max="10253" width="21.88671875" style="11" customWidth="1"/>
    <col min="10254" max="10254" width="22.33203125" style="11" customWidth="1"/>
    <col min="10255" max="10496" width="11.44140625" style="11"/>
    <col min="10497" max="10497" width="3.44140625" style="11" customWidth="1"/>
    <col min="10498" max="10498" width="20.33203125" style="11" customWidth="1"/>
    <col min="10499" max="10499" width="0.88671875" style="11" customWidth="1"/>
    <col min="10500" max="10500" width="13.109375" style="11" customWidth="1"/>
    <col min="10501" max="10501" width="7.109375" style="11" customWidth="1"/>
    <col min="10502" max="10502" width="11.88671875" style="11" customWidth="1"/>
    <col min="10503" max="10503" width="12" style="11" customWidth="1"/>
    <col min="10504" max="10504" width="12.6640625" style="11" bestFit="1" customWidth="1"/>
    <col min="10505" max="10505" width="31.88671875" style="11" bestFit="1" customWidth="1"/>
    <col min="10506" max="10506" width="13.109375" style="11" customWidth="1"/>
    <col min="10507" max="10508" width="0" style="11" hidden="1" customWidth="1"/>
    <col min="10509" max="10509" width="21.88671875" style="11" customWidth="1"/>
    <col min="10510" max="10510" width="22.33203125" style="11" customWidth="1"/>
    <col min="10511" max="10752" width="11.44140625" style="11"/>
    <col min="10753" max="10753" width="3.44140625" style="11" customWidth="1"/>
    <col min="10754" max="10754" width="20.33203125" style="11" customWidth="1"/>
    <col min="10755" max="10755" width="0.88671875" style="11" customWidth="1"/>
    <col min="10756" max="10756" width="13.109375" style="11" customWidth="1"/>
    <col min="10757" max="10757" width="7.109375" style="11" customWidth="1"/>
    <col min="10758" max="10758" width="11.88671875" style="11" customWidth="1"/>
    <col min="10759" max="10759" width="12" style="11" customWidth="1"/>
    <col min="10760" max="10760" width="12.6640625" style="11" bestFit="1" customWidth="1"/>
    <col min="10761" max="10761" width="31.88671875" style="11" bestFit="1" customWidth="1"/>
    <col min="10762" max="10762" width="13.109375" style="11" customWidth="1"/>
    <col min="10763" max="10764" width="0" style="11" hidden="1" customWidth="1"/>
    <col min="10765" max="10765" width="21.88671875" style="11" customWidth="1"/>
    <col min="10766" max="10766" width="22.33203125" style="11" customWidth="1"/>
    <col min="10767" max="11008" width="11.44140625" style="11"/>
    <col min="11009" max="11009" width="3.44140625" style="11" customWidth="1"/>
    <col min="11010" max="11010" width="20.33203125" style="11" customWidth="1"/>
    <col min="11011" max="11011" width="0.88671875" style="11" customWidth="1"/>
    <col min="11012" max="11012" width="13.109375" style="11" customWidth="1"/>
    <col min="11013" max="11013" width="7.109375" style="11" customWidth="1"/>
    <col min="11014" max="11014" width="11.88671875" style="11" customWidth="1"/>
    <col min="11015" max="11015" width="12" style="11" customWidth="1"/>
    <col min="11016" max="11016" width="12.6640625" style="11" bestFit="1" customWidth="1"/>
    <col min="11017" max="11017" width="31.88671875" style="11" bestFit="1" customWidth="1"/>
    <col min="11018" max="11018" width="13.109375" style="11" customWidth="1"/>
    <col min="11019" max="11020" width="0" style="11" hidden="1" customWidth="1"/>
    <col min="11021" max="11021" width="21.88671875" style="11" customWidth="1"/>
    <col min="11022" max="11022" width="22.33203125" style="11" customWidth="1"/>
    <col min="11023" max="11264" width="11.44140625" style="11"/>
    <col min="11265" max="11265" width="3.44140625" style="11" customWidth="1"/>
    <col min="11266" max="11266" width="20.33203125" style="11" customWidth="1"/>
    <col min="11267" max="11267" width="0.88671875" style="11" customWidth="1"/>
    <col min="11268" max="11268" width="13.109375" style="11" customWidth="1"/>
    <col min="11269" max="11269" width="7.109375" style="11" customWidth="1"/>
    <col min="11270" max="11270" width="11.88671875" style="11" customWidth="1"/>
    <col min="11271" max="11271" width="12" style="11" customWidth="1"/>
    <col min="11272" max="11272" width="12.6640625" style="11" bestFit="1" customWidth="1"/>
    <col min="11273" max="11273" width="31.88671875" style="11" bestFit="1" customWidth="1"/>
    <col min="11274" max="11274" width="13.109375" style="11" customWidth="1"/>
    <col min="11275" max="11276" width="0" style="11" hidden="1" customWidth="1"/>
    <col min="11277" max="11277" width="21.88671875" style="11" customWidth="1"/>
    <col min="11278" max="11278" width="22.33203125" style="11" customWidth="1"/>
    <col min="11279" max="11520" width="11.44140625" style="11"/>
    <col min="11521" max="11521" width="3.44140625" style="11" customWidth="1"/>
    <col min="11522" max="11522" width="20.33203125" style="11" customWidth="1"/>
    <col min="11523" max="11523" width="0.88671875" style="11" customWidth="1"/>
    <col min="11524" max="11524" width="13.109375" style="11" customWidth="1"/>
    <col min="11525" max="11525" width="7.109375" style="11" customWidth="1"/>
    <col min="11526" max="11526" width="11.88671875" style="11" customWidth="1"/>
    <col min="11527" max="11527" width="12" style="11" customWidth="1"/>
    <col min="11528" max="11528" width="12.6640625" style="11" bestFit="1" customWidth="1"/>
    <col min="11529" max="11529" width="31.88671875" style="11" bestFit="1" customWidth="1"/>
    <col min="11530" max="11530" width="13.109375" style="11" customWidth="1"/>
    <col min="11531" max="11532" width="0" style="11" hidden="1" customWidth="1"/>
    <col min="11533" max="11533" width="21.88671875" style="11" customWidth="1"/>
    <col min="11534" max="11534" width="22.33203125" style="11" customWidth="1"/>
    <col min="11535" max="11776" width="11.44140625" style="11"/>
    <col min="11777" max="11777" width="3.44140625" style="11" customWidth="1"/>
    <col min="11778" max="11778" width="20.33203125" style="11" customWidth="1"/>
    <col min="11779" max="11779" width="0.88671875" style="11" customWidth="1"/>
    <col min="11780" max="11780" width="13.109375" style="11" customWidth="1"/>
    <col min="11781" max="11781" width="7.109375" style="11" customWidth="1"/>
    <col min="11782" max="11782" width="11.88671875" style="11" customWidth="1"/>
    <col min="11783" max="11783" width="12" style="11" customWidth="1"/>
    <col min="11784" max="11784" width="12.6640625" style="11" bestFit="1" customWidth="1"/>
    <col min="11785" max="11785" width="31.88671875" style="11" bestFit="1" customWidth="1"/>
    <col min="11786" max="11786" width="13.109375" style="11" customWidth="1"/>
    <col min="11787" max="11788" width="0" style="11" hidden="1" customWidth="1"/>
    <col min="11789" max="11789" width="21.88671875" style="11" customWidth="1"/>
    <col min="11790" max="11790" width="22.33203125" style="11" customWidth="1"/>
    <col min="11791" max="12032" width="11.44140625" style="11"/>
    <col min="12033" max="12033" width="3.44140625" style="11" customWidth="1"/>
    <col min="12034" max="12034" width="20.33203125" style="11" customWidth="1"/>
    <col min="12035" max="12035" width="0.88671875" style="11" customWidth="1"/>
    <col min="12036" max="12036" width="13.109375" style="11" customWidth="1"/>
    <col min="12037" max="12037" width="7.109375" style="11" customWidth="1"/>
    <col min="12038" max="12038" width="11.88671875" style="11" customWidth="1"/>
    <col min="12039" max="12039" width="12" style="11" customWidth="1"/>
    <col min="12040" max="12040" width="12.6640625" style="11" bestFit="1" customWidth="1"/>
    <col min="12041" max="12041" width="31.88671875" style="11" bestFit="1" customWidth="1"/>
    <col min="12042" max="12042" width="13.109375" style="11" customWidth="1"/>
    <col min="12043" max="12044" width="0" style="11" hidden="1" customWidth="1"/>
    <col min="12045" max="12045" width="21.88671875" style="11" customWidth="1"/>
    <col min="12046" max="12046" width="22.33203125" style="11" customWidth="1"/>
    <col min="12047" max="12288" width="11.44140625" style="11"/>
    <col min="12289" max="12289" width="3.44140625" style="11" customWidth="1"/>
    <col min="12290" max="12290" width="20.33203125" style="11" customWidth="1"/>
    <col min="12291" max="12291" width="0.88671875" style="11" customWidth="1"/>
    <col min="12292" max="12292" width="13.109375" style="11" customWidth="1"/>
    <col min="12293" max="12293" width="7.109375" style="11" customWidth="1"/>
    <col min="12294" max="12294" width="11.88671875" style="11" customWidth="1"/>
    <col min="12295" max="12295" width="12" style="11" customWidth="1"/>
    <col min="12296" max="12296" width="12.6640625" style="11" bestFit="1" customWidth="1"/>
    <col min="12297" max="12297" width="31.88671875" style="11" bestFit="1" customWidth="1"/>
    <col min="12298" max="12298" width="13.109375" style="11" customWidth="1"/>
    <col min="12299" max="12300" width="0" style="11" hidden="1" customWidth="1"/>
    <col min="12301" max="12301" width="21.88671875" style="11" customWidth="1"/>
    <col min="12302" max="12302" width="22.33203125" style="11" customWidth="1"/>
    <col min="12303" max="12544" width="11.44140625" style="11"/>
    <col min="12545" max="12545" width="3.44140625" style="11" customWidth="1"/>
    <col min="12546" max="12546" width="20.33203125" style="11" customWidth="1"/>
    <col min="12547" max="12547" width="0.88671875" style="11" customWidth="1"/>
    <col min="12548" max="12548" width="13.109375" style="11" customWidth="1"/>
    <col min="12549" max="12549" width="7.109375" style="11" customWidth="1"/>
    <col min="12550" max="12550" width="11.88671875" style="11" customWidth="1"/>
    <col min="12551" max="12551" width="12" style="11" customWidth="1"/>
    <col min="12552" max="12552" width="12.6640625" style="11" bestFit="1" customWidth="1"/>
    <col min="12553" max="12553" width="31.88671875" style="11" bestFit="1" customWidth="1"/>
    <col min="12554" max="12554" width="13.109375" style="11" customWidth="1"/>
    <col min="12555" max="12556" width="0" style="11" hidden="1" customWidth="1"/>
    <col min="12557" max="12557" width="21.88671875" style="11" customWidth="1"/>
    <col min="12558" max="12558" width="22.33203125" style="11" customWidth="1"/>
    <col min="12559" max="12800" width="11.44140625" style="11"/>
    <col min="12801" max="12801" width="3.44140625" style="11" customWidth="1"/>
    <col min="12802" max="12802" width="20.33203125" style="11" customWidth="1"/>
    <col min="12803" max="12803" width="0.88671875" style="11" customWidth="1"/>
    <col min="12804" max="12804" width="13.109375" style="11" customWidth="1"/>
    <col min="12805" max="12805" width="7.109375" style="11" customWidth="1"/>
    <col min="12806" max="12806" width="11.88671875" style="11" customWidth="1"/>
    <col min="12807" max="12807" width="12" style="11" customWidth="1"/>
    <col min="12808" max="12808" width="12.6640625" style="11" bestFit="1" customWidth="1"/>
    <col min="12809" max="12809" width="31.88671875" style="11" bestFit="1" customWidth="1"/>
    <col min="12810" max="12810" width="13.109375" style="11" customWidth="1"/>
    <col min="12811" max="12812" width="0" style="11" hidden="1" customWidth="1"/>
    <col min="12813" max="12813" width="21.88671875" style="11" customWidth="1"/>
    <col min="12814" max="12814" width="22.33203125" style="11" customWidth="1"/>
    <col min="12815" max="13056" width="11.44140625" style="11"/>
    <col min="13057" max="13057" width="3.44140625" style="11" customWidth="1"/>
    <col min="13058" max="13058" width="20.33203125" style="11" customWidth="1"/>
    <col min="13059" max="13059" width="0.88671875" style="11" customWidth="1"/>
    <col min="13060" max="13060" width="13.109375" style="11" customWidth="1"/>
    <col min="13061" max="13061" width="7.109375" style="11" customWidth="1"/>
    <col min="13062" max="13062" width="11.88671875" style="11" customWidth="1"/>
    <col min="13063" max="13063" width="12" style="11" customWidth="1"/>
    <col min="13064" max="13064" width="12.6640625" style="11" bestFit="1" customWidth="1"/>
    <col min="13065" max="13065" width="31.88671875" style="11" bestFit="1" customWidth="1"/>
    <col min="13066" max="13066" width="13.109375" style="11" customWidth="1"/>
    <col min="13067" max="13068" width="0" style="11" hidden="1" customWidth="1"/>
    <col min="13069" max="13069" width="21.88671875" style="11" customWidth="1"/>
    <col min="13070" max="13070" width="22.33203125" style="11" customWidth="1"/>
    <col min="13071" max="13312" width="11.44140625" style="11"/>
    <col min="13313" max="13313" width="3.44140625" style="11" customWidth="1"/>
    <col min="13314" max="13314" width="20.33203125" style="11" customWidth="1"/>
    <col min="13315" max="13315" width="0.88671875" style="11" customWidth="1"/>
    <col min="13316" max="13316" width="13.109375" style="11" customWidth="1"/>
    <col min="13317" max="13317" width="7.109375" style="11" customWidth="1"/>
    <col min="13318" max="13318" width="11.88671875" style="11" customWidth="1"/>
    <col min="13319" max="13319" width="12" style="11" customWidth="1"/>
    <col min="13320" max="13320" width="12.6640625" style="11" bestFit="1" customWidth="1"/>
    <col min="13321" max="13321" width="31.88671875" style="11" bestFit="1" customWidth="1"/>
    <col min="13322" max="13322" width="13.109375" style="11" customWidth="1"/>
    <col min="13323" max="13324" width="0" style="11" hidden="1" customWidth="1"/>
    <col min="13325" max="13325" width="21.88671875" style="11" customWidth="1"/>
    <col min="13326" max="13326" width="22.33203125" style="11" customWidth="1"/>
    <col min="13327" max="13568" width="11.44140625" style="11"/>
    <col min="13569" max="13569" width="3.44140625" style="11" customWidth="1"/>
    <col min="13570" max="13570" width="20.33203125" style="11" customWidth="1"/>
    <col min="13571" max="13571" width="0.88671875" style="11" customWidth="1"/>
    <col min="13572" max="13572" width="13.109375" style="11" customWidth="1"/>
    <col min="13573" max="13573" width="7.109375" style="11" customWidth="1"/>
    <col min="13574" max="13574" width="11.88671875" style="11" customWidth="1"/>
    <col min="13575" max="13575" width="12" style="11" customWidth="1"/>
    <col min="13576" max="13576" width="12.6640625" style="11" bestFit="1" customWidth="1"/>
    <col min="13577" max="13577" width="31.88671875" style="11" bestFit="1" customWidth="1"/>
    <col min="13578" max="13578" width="13.109375" style="11" customWidth="1"/>
    <col min="13579" max="13580" width="0" style="11" hidden="1" customWidth="1"/>
    <col min="13581" max="13581" width="21.88671875" style="11" customWidth="1"/>
    <col min="13582" max="13582" width="22.33203125" style="11" customWidth="1"/>
    <col min="13583" max="13824" width="11.44140625" style="11"/>
    <col min="13825" max="13825" width="3.44140625" style="11" customWidth="1"/>
    <col min="13826" max="13826" width="20.33203125" style="11" customWidth="1"/>
    <col min="13827" max="13827" width="0.88671875" style="11" customWidth="1"/>
    <col min="13828" max="13828" width="13.109375" style="11" customWidth="1"/>
    <col min="13829" max="13829" width="7.109375" style="11" customWidth="1"/>
    <col min="13830" max="13830" width="11.88671875" style="11" customWidth="1"/>
    <col min="13831" max="13831" width="12" style="11" customWidth="1"/>
    <col min="13832" max="13832" width="12.6640625" style="11" bestFit="1" customWidth="1"/>
    <col min="13833" max="13833" width="31.88671875" style="11" bestFit="1" customWidth="1"/>
    <col min="13834" max="13834" width="13.109375" style="11" customWidth="1"/>
    <col min="13835" max="13836" width="0" style="11" hidden="1" customWidth="1"/>
    <col min="13837" max="13837" width="21.88671875" style="11" customWidth="1"/>
    <col min="13838" max="13838" width="22.33203125" style="11" customWidth="1"/>
    <col min="13839" max="14080" width="11.44140625" style="11"/>
    <col min="14081" max="14081" width="3.44140625" style="11" customWidth="1"/>
    <col min="14082" max="14082" width="20.33203125" style="11" customWidth="1"/>
    <col min="14083" max="14083" width="0.88671875" style="11" customWidth="1"/>
    <col min="14084" max="14084" width="13.109375" style="11" customWidth="1"/>
    <col min="14085" max="14085" width="7.109375" style="11" customWidth="1"/>
    <col min="14086" max="14086" width="11.88671875" style="11" customWidth="1"/>
    <col min="14087" max="14087" width="12" style="11" customWidth="1"/>
    <col min="14088" max="14088" width="12.6640625" style="11" bestFit="1" customWidth="1"/>
    <col min="14089" max="14089" width="31.88671875" style="11" bestFit="1" customWidth="1"/>
    <col min="14090" max="14090" width="13.109375" style="11" customWidth="1"/>
    <col min="14091" max="14092" width="0" style="11" hidden="1" customWidth="1"/>
    <col min="14093" max="14093" width="21.88671875" style="11" customWidth="1"/>
    <col min="14094" max="14094" width="22.33203125" style="11" customWidth="1"/>
    <col min="14095" max="14336" width="11.44140625" style="11"/>
    <col min="14337" max="14337" width="3.44140625" style="11" customWidth="1"/>
    <col min="14338" max="14338" width="20.33203125" style="11" customWidth="1"/>
    <col min="14339" max="14339" width="0.88671875" style="11" customWidth="1"/>
    <col min="14340" max="14340" width="13.109375" style="11" customWidth="1"/>
    <col min="14341" max="14341" width="7.109375" style="11" customWidth="1"/>
    <col min="14342" max="14342" width="11.88671875" style="11" customWidth="1"/>
    <col min="14343" max="14343" width="12" style="11" customWidth="1"/>
    <col min="14344" max="14344" width="12.6640625" style="11" bestFit="1" customWidth="1"/>
    <col min="14345" max="14345" width="31.88671875" style="11" bestFit="1" customWidth="1"/>
    <col min="14346" max="14346" width="13.109375" style="11" customWidth="1"/>
    <col min="14347" max="14348" width="0" style="11" hidden="1" customWidth="1"/>
    <col min="14349" max="14349" width="21.88671875" style="11" customWidth="1"/>
    <col min="14350" max="14350" width="22.33203125" style="11" customWidth="1"/>
    <col min="14351" max="14592" width="11.44140625" style="11"/>
    <col min="14593" max="14593" width="3.44140625" style="11" customWidth="1"/>
    <col min="14594" max="14594" width="20.33203125" style="11" customWidth="1"/>
    <col min="14595" max="14595" width="0.88671875" style="11" customWidth="1"/>
    <col min="14596" max="14596" width="13.109375" style="11" customWidth="1"/>
    <col min="14597" max="14597" width="7.109375" style="11" customWidth="1"/>
    <col min="14598" max="14598" width="11.88671875" style="11" customWidth="1"/>
    <col min="14599" max="14599" width="12" style="11" customWidth="1"/>
    <col min="14600" max="14600" width="12.6640625" style="11" bestFit="1" customWidth="1"/>
    <col min="14601" max="14601" width="31.88671875" style="11" bestFit="1" customWidth="1"/>
    <col min="14602" max="14602" width="13.109375" style="11" customWidth="1"/>
    <col min="14603" max="14604" width="0" style="11" hidden="1" customWidth="1"/>
    <col min="14605" max="14605" width="21.88671875" style="11" customWidth="1"/>
    <col min="14606" max="14606" width="22.33203125" style="11" customWidth="1"/>
    <col min="14607" max="14848" width="11.44140625" style="11"/>
    <col min="14849" max="14849" width="3.44140625" style="11" customWidth="1"/>
    <col min="14850" max="14850" width="20.33203125" style="11" customWidth="1"/>
    <col min="14851" max="14851" width="0.88671875" style="11" customWidth="1"/>
    <col min="14852" max="14852" width="13.109375" style="11" customWidth="1"/>
    <col min="14853" max="14853" width="7.109375" style="11" customWidth="1"/>
    <col min="14854" max="14854" width="11.88671875" style="11" customWidth="1"/>
    <col min="14855" max="14855" width="12" style="11" customWidth="1"/>
    <col min="14856" max="14856" width="12.6640625" style="11" bestFit="1" customWidth="1"/>
    <col min="14857" max="14857" width="31.88671875" style="11" bestFit="1" customWidth="1"/>
    <col min="14858" max="14858" width="13.109375" style="11" customWidth="1"/>
    <col min="14859" max="14860" width="0" style="11" hidden="1" customWidth="1"/>
    <col min="14861" max="14861" width="21.88671875" style="11" customWidth="1"/>
    <col min="14862" max="14862" width="22.33203125" style="11" customWidth="1"/>
    <col min="14863" max="15104" width="11.44140625" style="11"/>
    <col min="15105" max="15105" width="3.44140625" style="11" customWidth="1"/>
    <col min="15106" max="15106" width="20.33203125" style="11" customWidth="1"/>
    <col min="15107" max="15107" width="0.88671875" style="11" customWidth="1"/>
    <col min="15108" max="15108" width="13.109375" style="11" customWidth="1"/>
    <col min="15109" max="15109" width="7.109375" style="11" customWidth="1"/>
    <col min="15110" max="15110" width="11.88671875" style="11" customWidth="1"/>
    <col min="15111" max="15111" width="12" style="11" customWidth="1"/>
    <col min="15112" max="15112" width="12.6640625" style="11" bestFit="1" customWidth="1"/>
    <col min="15113" max="15113" width="31.88671875" style="11" bestFit="1" customWidth="1"/>
    <col min="15114" max="15114" width="13.109375" style="11" customWidth="1"/>
    <col min="15115" max="15116" width="0" style="11" hidden="1" customWidth="1"/>
    <col min="15117" max="15117" width="21.88671875" style="11" customWidth="1"/>
    <col min="15118" max="15118" width="22.33203125" style="11" customWidth="1"/>
    <col min="15119" max="15360" width="11.44140625" style="11"/>
    <col min="15361" max="15361" width="3.44140625" style="11" customWidth="1"/>
    <col min="15362" max="15362" width="20.33203125" style="11" customWidth="1"/>
    <col min="15363" max="15363" width="0.88671875" style="11" customWidth="1"/>
    <col min="15364" max="15364" width="13.109375" style="11" customWidth="1"/>
    <col min="15365" max="15365" width="7.109375" style="11" customWidth="1"/>
    <col min="15366" max="15366" width="11.88671875" style="11" customWidth="1"/>
    <col min="15367" max="15367" width="12" style="11" customWidth="1"/>
    <col min="15368" max="15368" width="12.6640625" style="11" bestFit="1" customWidth="1"/>
    <col min="15369" max="15369" width="31.88671875" style="11" bestFit="1" customWidth="1"/>
    <col min="15370" max="15370" width="13.109375" style="11" customWidth="1"/>
    <col min="15371" max="15372" width="0" style="11" hidden="1" customWidth="1"/>
    <col min="15373" max="15373" width="21.88671875" style="11" customWidth="1"/>
    <col min="15374" max="15374" width="22.33203125" style="11" customWidth="1"/>
    <col min="15375" max="15616" width="11.44140625" style="11"/>
    <col min="15617" max="15617" width="3.44140625" style="11" customWidth="1"/>
    <col min="15618" max="15618" width="20.33203125" style="11" customWidth="1"/>
    <col min="15619" max="15619" width="0.88671875" style="11" customWidth="1"/>
    <col min="15620" max="15620" width="13.109375" style="11" customWidth="1"/>
    <col min="15621" max="15621" width="7.109375" style="11" customWidth="1"/>
    <col min="15622" max="15622" width="11.88671875" style="11" customWidth="1"/>
    <col min="15623" max="15623" width="12" style="11" customWidth="1"/>
    <col min="15624" max="15624" width="12.6640625" style="11" bestFit="1" customWidth="1"/>
    <col min="15625" max="15625" width="31.88671875" style="11" bestFit="1" customWidth="1"/>
    <col min="15626" max="15626" width="13.109375" style="11" customWidth="1"/>
    <col min="15627" max="15628" width="0" style="11" hidden="1" customWidth="1"/>
    <col min="15629" max="15629" width="21.88671875" style="11" customWidth="1"/>
    <col min="15630" max="15630" width="22.33203125" style="11" customWidth="1"/>
    <col min="15631" max="15872" width="11.44140625" style="11"/>
    <col min="15873" max="15873" width="3.44140625" style="11" customWidth="1"/>
    <col min="15874" max="15874" width="20.33203125" style="11" customWidth="1"/>
    <col min="15875" max="15875" width="0.88671875" style="11" customWidth="1"/>
    <col min="15876" max="15876" width="13.109375" style="11" customWidth="1"/>
    <col min="15877" max="15877" width="7.109375" style="11" customWidth="1"/>
    <col min="15878" max="15878" width="11.88671875" style="11" customWidth="1"/>
    <col min="15879" max="15879" width="12" style="11" customWidth="1"/>
    <col min="15880" max="15880" width="12.6640625" style="11" bestFit="1" customWidth="1"/>
    <col min="15881" max="15881" width="31.88671875" style="11" bestFit="1" customWidth="1"/>
    <col min="15882" max="15882" width="13.109375" style="11" customWidth="1"/>
    <col min="15883" max="15884" width="0" style="11" hidden="1" customWidth="1"/>
    <col min="15885" max="15885" width="21.88671875" style="11" customWidth="1"/>
    <col min="15886" max="15886" width="22.33203125" style="11" customWidth="1"/>
    <col min="15887" max="16128" width="11.44140625" style="11"/>
    <col min="16129" max="16129" width="3.44140625" style="11" customWidth="1"/>
    <col min="16130" max="16130" width="20.33203125" style="11" customWidth="1"/>
    <col min="16131" max="16131" width="0.88671875" style="11" customWidth="1"/>
    <col min="16132" max="16132" width="13.109375" style="11" customWidth="1"/>
    <col min="16133" max="16133" width="7.109375" style="11" customWidth="1"/>
    <col min="16134" max="16134" width="11.88671875" style="11" customWidth="1"/>
    <col min="16135" max="16135" width="12" style="11" customWidth="1"/>
    <col min="16136" max="16136" width="12.6640625" style="11" bestFit="1" customWidth="1"/>
    <col min="16137" max="16137" width="31.88671875" style="11" bestFit="1" customWidth="1"/>
    <col min="16138" max="16138" width="13.109375" style="11" customWidth="1"/>
    <col min="16139" max="16140" width="0" style="11" hidden="1" customWidth="1"/>
    <col min="16141" max="16141" width="21.88671875" style="11" customWidth="1"/>
    <col min="16142" max="16142" width="22.33203125" style="11" customWidth="1"/>
    <col min="16143" max="16384" width="11.44140625" style="11"/>
  </cols>
  <sheetData>
    <row r="1" spans="1:17" s="1" customFormat="1" ht="24" customHeight="1" x14ac:dyDescent="0.3">
      <c r="A1" s="103" t="s">
        <v>0</v>
      </c>
      <c r="B1" s="104"/>
      <c r="C1" s="104"/>
      <c r="D1" s="104"/>
      <c r="E1" s="104"/>
      <c r="F1" s="104"/>
      <c r="G1" s="104"/>
      <c r="H1" s="104"/>
      <c r="I1" s="105"/>
      <c r="L1" s="2"/>
      <c r="M1" s="2"/>
    </row>
    <row r="2" spans="1:17" s="1" customFormat="1" ht="24" customHeight="1" x14ac:dyDescent="0.3">
      <c r="A2" s="106" t="s">
        <v>1</v>
      </c>
      <c r="B2" s="107"/>
      <c r="C2" s="107"/>
      <c r="D2" s="107"/>
      <c r="E2" s="107"/>
      <c r="F2" s="107"/>
      <c r="G2" s="107"/>
      <c r="H2" s="107"/>
      <c r="I2" s="108"/>
      <c r="L2" s="2"/>
      <c r="M2" s="2"/>
    </row>
    <row r="3" spans="1:17" s="1" customFormat="1" ht="24" customHeight="1" x14ac:dyDescent="0.3">
      <c r="A3" s="106" t="s">
        <v>2</v>
      </c>
      <c r="B3" s="107"/>
      <c r="C3" s="107"/>
      <c r="D3" s="107"/>
      <c r="E3" s="107"/>
      <c r="F3" s="107"/>
      <c r="G3" s="107"/>
      <c r="H3" s="107"/>
      <c r="I3" s="108"/>
      <c r="K3" s="34"/>
      <c r="L3" s="4"/>
      <c r="M3" s="3"/>
    </row>
    <row r="4" spans="1:17" s="1" customFormat="1" ht="18" customHeight="1" thickBot="1" x14ac:dyDescent="0.35">
      <c r="A4" s="109" t="s">
        <v>3</v>
      </c>
      <c r="B4" s="110"/>
      <c r="C4" s="110"/>
      <c r="D4" s="110"/>
      <c r="E4" s="110"/>
      <c r="F4" s="110"/>
      <c r="G4" s="110"/>
      <c r="H4" s="110"/>
      <c r="I4" s="111"/>
      <c r="K4" s="34"/>
      <c r="L4" s="4"/>
      <c r="M4" s="3"/>
      <c r="N4" s="3"/>
    </row>
    <row r="5" spans="1:17" ht="15.6" x14ac:dyDescent="0.3">
      <c r="A5" s="5" t="s">
        <v>4</v>
      </c>
      <c r="B5" s="6"/>
      <c r="C5" s="6"/>
      <c r="D5" s="7">
        <f>[1]Auslosung_6_RL_2122!D1</f>
        <v>44478</v>
      </c>
      <c r="E5" s="7"/>
      <c r="F5" s="8"/>
      <c r="G5" s="9"/>
      <c r="H5" s="9"/>
      <c r="I5" s="10"/>
      <c r="L5" s="98" t="s">
        <v>4</v>
      </c>
      <c r="M5" s="99"/>
      <c r="N5" s="99"/>
      <c r="O5" s="99"/>
      <c r="P5" s="99"/>
      <c r="Q5" s="100"/>
    </row>
    <row r="6" spans="1:17" ht="14.4" thickBot="1" x14ac:dyDescent="0.3">
      <c r="A6" s="12"/>
      <c r="B6" s="13" t="s">
        <v>5</v>
      </c>
      <c r="C6" s="14" t="s">
        <v>6</v>
      </c>
      <c r="D6" s="15" t="s">
        <v>7</v>
      </c>
      <c r="E6" s="16"/>
      <c r="F6" s="17" t="s">
        <v>8</v>
      </c>
      <c r="G6" s="17" t="s">
        <v>9</v>
      </c>
      <c r="H6" s="17" t="s">
        <v>10</v>
      </c>
      <c r="I6" s="17" t="s">
        <v>11</v>
      </c>
      <c r="L6" s="44" t="s">
        <v>27</v>
      </c>
      <c r="M6" s="45"/>
      <c r="N6" s="45" t="s">
        <v>28</v>
      </c>
      <c r="O6" s="45" t="s">
        <v>27</v>
      </c>
      <c r="P6" s="46"/>
      <c r="Q6" s="47" t="s">
        <v>28</v>
      </c>
    </row>
    <row r="7" spans="1:17" x14ac:dyDescent="0.25">
      <c r="A7" s="18">
        <f>IF(B7="FTG Pfungstadt",1,IF(B7="AC Altrip",2,IF(B7="AC Mutterstadt II",3,IF(B7="KSV Grünstadt II",4,IF(B7="TSG Hassloch",5,IF(B7="KSC 07 Schifferstadt II",6,IF(B7="AV 03 Speyer II",7,IF(B7="KSV Langen II",8,IF(B7="KG Kindsbach/Rodalben",9,IF(B7="VFL Rodalben",10,IF(B7="TSG Kaiserslautern",11,IF(B7="AC Weisenau",12,IF(B7="ASC Zeilsheim",13,IF(B7="KSV Worms",14,IF(B7="KTH Ehrang I",15,IF(B7="AC Heros Wemmetsweiler",16,IF(B7="AC Altrip II",17,IF(B7="KSV Hostenbach",18,))))))))))))))))))</f>
        <v>15</v>
      </c>
      <c r="B7" s="19" t="s">
        <v>14</v>
      </c>
      <c r="C7" s="20" t="s">
        <v>6</v>
      </c>
      <c r="D7" s="96" t="s">
        <v>16</v>
      </c>
      <c r="E7" s="97"/>
      <c r="F7" s="21" t="s">
        <v>68</v>
      </c>
      <c r="G7" s="22" t="s">
        <v>69</v>
      </c>
      <c r="H7" s="23" t="s">
        <v>42</v>
      </c>
      <c r="I7" s="24"/>
      <c r="J7" s="34">
        <f>IF(B7="FTG Pfungstadt",1,IF(B7="AC Altrip",2,IF(B7="AC Mutterstadt II",3,IF(B7="KSV Grünstadt II",4,IF(B7="TSG Hassloch",5,IF(B7="KSC 07 Schifferstadt II",6,IF(B7="AV 03 Speyer II",21,IF(B7="KSV Langen II",8,IF(B7="KG Kinds./Rod.",9,IF(B7="VFL Rodalben",10,IF(B7="TSG Kaiserslautern",11,IF(B7="AC Weisenau",12,IF(B7="ASC Zeilsheim",13,IF(B7="KSV Worms",14,IF(B7="KTH Ehrang I",15,IF(B7="AC Heros Wemmetsweiler",16,IF(B7="AC Altrip II",17,IF(B7="KSV Hostenbach",18,))))))))))))))))))</f>
        <v>15</v>
      </c>
      <c r="K7" s="34">
        <f>IF(D7="FTG Pfungstadt",1,IF(D7="AC Altrip",2,IF(D7="AC Mutterstadt II",3,IF(D7="KSV Grünstadt II",4,IF(D7="TSG Hassloch",5,IF(D7="KSC 07 Schifferstadt II",6,IF(D7="AV 03 Speyer II",21,IF(D7="KSV Langen II",8,IF(D7="KG Kinds./Rod.",9,IF(D7="VFL Rodalben",10,IF(D7="TSG Kaiserslautern",11,IF(D7="AC Weisenau",12,IF(D7="ASC Zeilsheim",13,IF(D7="KSV Worms",14,IF(D7="KTH Ehrang I",15,IF(D7="AC Heros Wemmetsweiler",16,IF(D7="AC Altrip II",17,IF(D7="KSV Hostenbach",18,))))))))))))))))))</f>
        <v>4</v>
      </c>
      <c r="L7" s="87">
        <v>379.4</v>
      </c>
      <c r="M7" s="88" t="s">
        <v>6</v>
      </c>
      <c r="N7" s="88">
        <v>347.4</v>
      </c>
      <c r="O7" s="89">
        <f>IF(L7&gt;N7,2,0)</f>
        <v>2</v>
      </c>
      <c r="P7" s="90" t="s">
        <v>6</v>
      </c>
      <c r="Q7" s="91">
        <f>IF(L7&lt;N7,2,0)</f>
        <v>0</v>
      </c>
    </row>
    <row r="8" spans="1:17" x14ac:dyDescent="0.25">
      <c r="A8" s="18">
        <f t="shared" ref="A8:A9" si="0">IF(B8="FTG Pfungstadt",1,IF(B8="AC Altrip",2,IF(B8="AC Mutterstadt II",3,IF(B8="KSV Grünstadt II",4,IF(B8="TSG Hassloch",5,IF(B8="KSC 07 Schifferstadt II",6,IF(B8="AV 03 Speyer II",7,IF(B8="KSV Langen II",8,IF(B8="KG Kindsbach/Rodalben",9,IF(B8="VFL Rodalben",10,IF(B8="TSG Kaiserslautern",11,IF(B8="AC Weisenau",12,IF(B8="ASC Zeilsheim",13,IF(B8="KSV Worms",14,IF(B8="KTH Ehrang I",15,IF(B8="AC Heros Wemmetsweiler",16,IF(B8="AC Altrip II",17,IF(B8="KSV Hostenbach",18,))))))))))))))))))</f>
        <v>0</v>
      </c>
      <c r="B8" s="19"/>
      <c r="C8" s="20" t="s">
        <v>6</v>
      </c>
      <c r="D8" s="96"/>
      <c r="E8" s="97"/>
      <c r="F8" s="21"/>
      <c r="G8" s="22"/>
      <c r="H8" s="25"/>
      <c r="I8" s="25"/>
      <c r="J8" s="34">
        <f t="shared" ref="J8:J9" si="1">IF(B8="FTG Pfungstadt",1,IF(B8="AC Altrip",2,IF(B8="AC Mutterstadt II",3,IF(B8="KSV Grünstadt II",4,IF(B8="TSG Hassloch",5,IF(B8="KSC 07 Schifferstadt II",6,IF(B8="AV 03 Speyer II",21,IF(B8="KSV Langen II",8,IF(B8="KG Kinds./Rod.",9,IF(B8="VFL Rodalben",10,IF(B8="TSG Kaiserslautern",11,IF(B8="AC Weisenau",12,IF(B8="ASC Zeilsheim",13,IF(B8="KSV Worms",14,IF(B8="KTH Ehrang I",15,IF(B8="AC Heros Wemmetsweiler",16,IF(B8="AC Altrip II",17,IF(B8="KSV Hostenbach",18,))))))))))))))))))</f>
        <v>0</v>
      </c>
      <c r="K8" s="34">
        <f t="shared" ref="K8:K9" si="2">IF(D8="FTG Pfungstadt",1,IF(D8="AC Altrip",2,IF(D8="AC Mutterstadt II",3,IF(D8="KSV Grünstadt II",4,IF(D8="TSG Hassloch",5,IF(D8="KSC 07 Schifferstadt II",6,IF(D8="AV 03 Speyer II",21,IF(D8="KSV Langen II",8,IF(D8="KG Kinds./Rod.",9,IF(D8="VFL Rodalben",10,IF(D8="TSG Kaiserslautern",11,IF(D8="AC Weisenau",12,IF(D8="ASC Zeilsheim",13,IF(D8="KSV Worms",14,IF(D8="KTH Ehrang I",15,IF(D8="AC Heros Wemmetsweiler",16,IF(D8="AC Altrip II",17,IF(D8="KSV Hostenbach",18,))))))))))))))))))</f>
        <v>0</v>
      </c>
      <c r="L8" s="53"/>
      <c r="M8" s="54" t="s">
        <v>6</v>
      </c>
      <c r="N8" s="54"/>
      <c r="O8" s="50">
        <f t="shared" ref="O8:O9" si="3">IF(L8&gt;N8,2,0)</f>
        <v>0</v>
      </c>
      <c r="P8" s="51" t="s">
        <v>6</v>
      </c>
      <c r="Q8" s="52">
        <f t="shared" ref="Q8:Q9" si="4">IF(L8&lt;N8,2,0)</f>
        <v>0</v>
      </c>
    </row>
    <row r="9" spans="1:17" ht="13.8" thickBot="1" x14ac:dyDescent="0.3">
      <c r="A9" s="18">
        <f t="shared" si="0"/>
        <v>0</v>
      </c>
      <c r="B9" s="19"/>
      <c r="C9" s="20" t="s">
        <v>6</v>
      </c>
      <c r="D9" s="96"/>
      <c r="E9" s="97"/>
      <c r="F9" s="21"/>
      <c r="G9" s="22"/>
      <c r="H9" s="23"/>
      <c r="I9" s="23"/>
      <c r="J9" s="34">
        <f t="shared" si="1"/>
        <v>0</v>
      </c>
      <c r="K9" s="34">
        <f t="shared" si="2"/>
        <v>0</v>
      </c>
      <c r="L9" s="44"/>
      <c r="M9" s="45"/>
      <c r="N9" s="45"/>
      <c r="O9" s="92">
        <f t="shared" si="3"/>
        <v>0</v>
      </c>
      <c r="P9" s="93" t="s">
        <v>6</v>
      </c>
      <c r="Q9" s="94">
        <f t="shared" si="4"/>
        <v>0</v>
      </c>
    </row>
    <row r="10" spans="1:17" ht="15.6" x14ac:dyDescent="0.3">
      <c r="A10" s="5" t="s">
        <v>12</v>
      </c>
      <c r="B10" s="6"/>
      <c r="C10" s="6"/>
      <c r="D10" s="7">
        <v>44492</v>
      </c>
      <c r="E10" s="6"/>
      <c r="F10" s="8"/>
      <c r="G10" s="9"/>
      <c r="H10" s="10"/>
      <c r="I10" s="10"/>
      <c r="L10" s="98" t="s">
        <v>4</v>
      </c>
      <c r="M10" s="99"/>
      <c r="N10" s="99"/>
      <c r="O10" s="99"/>
      <c r="P10" s="99"/>
      <c r="Q10" s="100"/>
    </row>
    <row r="11" spans="1:17" ht="14.4" thickBot="1" x14ac:dyDescent="0.3">
      <c r="A11" s="12"/>
      <c r="B11" s="13" t="s">
        <v>5</v>
      </c>
      <c r="C11" s="14" t="s">
        <v>6</v>
      </c>
      <c r="D11" s="15" t="s">
        <v>7</v>
      </c>
      <c r="E11" s="16"/>
      <c r="F11" s="17" t="s">
        <v>8</v>
      </c>
      <c r="G11" s="17" t="s">
        <v>9</v>
      </c>
      <c r="H11" s="17" t="s">
        <v>10</v>
      </c>
      <c r="I11" s="17"/>
      <c r="L11" s="44" t="s">
        <v>27</v>
      </c>
      <c r="M11" s="45"/>
      <c r="N11" s="45" t="s">
        <v>28</v>
      </c>
      <c r="O11" s="45" t="s">
        <v>27</v>
      </c>
      <c r="P11" s="46"/>
      <c r="Q11" s="47" t="s">
        <v>28</v>
      </c>
    </row>
    <row r="12" spans="1:17" x14ac:dyDescent="0.25">
      <c r="A12" s="18">
        <f t="shared" ref="A12:A14" si="5">IF(B12="FTG Pfungstadt",1,IF(B12="AC Altrip",2,IF(B12="AC Mutterstadt II",3,IF(B12="KSV Grünstadt II",4,IF(B12="TSG Hassloch",5,IF(B12="KSC 07 Schifferstadt II",6,IF(B12="AV 03 Speyer II",7,IF(B12="KSV Langen II",8,IF(B12="KG Kindsbach/Rodalben",9,IF(B12="VFL Rodalben",10,IF(B12="TSG Kaiserslautern",11,IF(B12="AC Weisenau",12,IF(B12="ASC Zeilsheim",13,IF(B12="KSV Worms",14,IF(B12="KTH Ehrang I",15,IF(B12="AC Heros Wemmetsweiler",16,IF(B12="AC Altrip II",17,IF(B12="KSV Hostenbach",18,))))))))))))))))))</f>
        <v>13</v>
      </c>
      <c r="B12" s="19" t="s">
        <v>15</v>
      </c>
      <c r="C12" s="20" t="s">
        <v>6</v>
      </c>
      <c r="D12" s="101" t="s">
        <v>19</v>
      </c>
      <c r="E12" s="112"/>
      <c r="F12" s="21" t="s">
        <v>66</v>
      </c>
      <c r="G12" s="22" t="s">
        <v>67</v>
      </c>
      <c r="H12" s="23" t="s">
        <v>89</v>
      </c>
      <c r="I12" s="23"/>
      <c r="J12" s="34">
        <f t="shared" ref="J12:J14" si="6">IF(B12="FTG Pfungstadt",1,IF(B12="AC Altrip",2,IF(B12="AC Mutterstadt II",3,IF(B12="KSV Grünstadt II",4,IF(B12="TSG Hassloch",5,IF(B12="KSC 07 Schifferstadt II",6,IF(B12="AV 03 Speyer II",21,IF(B12="KSV Langen II",8,IF(B12="KG Kinds./Rod.",9,IF(B12="VFL Rodalben",10,IF(B12="TSG Kaiserslautern",11,IF(B12="AC Weisenau",12,IF(B12="ASC Zeilsheim",13,IF(B12="KSV Worms",14,IF(B12="KTH Ehrang I",15,IF(B12="AC Heros Wemmetsweiler",16,IF(B12="AC Altrip II",17,IF(B12="KSV Hostenbach",18,))))))))))))))))))</f>
        <v>13</v>
      </c>
      <c r="K12" s="34">
        <f t="shared" ref="K12:K14" si="7">IF(D12="FTG Pfungstadt",1,IF(D12="AC Altrip",2,IF(D12="AC Mutterstadt II",3,IF(D12="KSV Grünstadt II",4,IF(D12="TSG Hassloch",5,IF(D12="KSC 07 Schifferstadt II",6,IF(D12="AV 03 Speyer II",21,IF(D12="KSV Langen II",8,IF(D12="KG Kinds./Rod.",9,IF(D12="VFL Rodalben",10,IF(D12="TSG Kaiserslautern",11,IF(D12="AC Weisenau",12,IF(D12="ASC Zeilsheim",13,IF(D12="KSV Worms",14,IF(D12="KTH Ehrang I",15,IF(D12="AC Heros Wemmetsweiler",16,IF(D12="AC Altrip II",17,IF(D12="KSV Hostenbach",18,))))))))))))))))))</f>
        <v>3</v>
      </c>
      <c r="L12" s="87">
        <v>374</v>
      </c>
      <c r="M12" s="88" t="s">
        <v>6</v>
      </c>
      <c r="N12" s="88">
        <v>424.4</v>
      </c>
      <c r="O12" s="89">
        <f>IF(L12&gt;N12,2,0)</f>
        <v>0</v>
      </c>
      <c r="P12" s="90" t="s">
        <v>6</v>
      </c>
      <c r="Q12" s="91">
        <f>IF(L12&lt;N12,2,0)</f>
        <v>2</v>
      </c>
    </row>
    <row r="13" spans="1:17" x14ac:dyDescent="0.25">
      <c r="A13" s="18">
        <f t="shared" si="5"/>
        <v>0</v>
      </c>
      <c r="B13" s="19"/>
      <c r="C13" s="20" t="s">
        <v>6</v>
      </c>
      <c r="D13" s="101"/>
      <c r="E13" s="112"/>
      <c r="F13" s="21"/>
      <c r="G13" s="22"/>
      <c r="H13" s="23"/>
      <c r="I13" s="23"/>
      <c r="J13" s="34">
        <f t="shared" si="6"/>
        <v>0</v>
      </c>
      <c r="K13" s="34">
        <f t="shared" si="7"/>
        <v>0</v>
      </c>
      <c r="L13" s="53"/>
      <c r="M13" s="54" t="s">
        <v>6</v>
      </c>
      <c r="N13" s="54"/>
      <c r="O13" s="50">
        <f t="shared" ref="O13:O14" si="8">IF(L13&gt;N13,2,0)</f>
        <v>0</v>
      </c>
      <c r="P13" s="51" t="s">
        <v>6</v>
      </c>
      <c r="Q13" s="52">
        <f t="shared" ref="Q13:Q14" si="9">IF(L13&lt;N13,2,0)</f>
        <v>0</v>
      </c>
    </row>
    <row r="14" spans="1:17" ht="13.8" thickBot="1" x14ac:dyDescent="0.3">
      <c r="A14" s="18">
        <f t="shared" si="5"/>
        <v>0</v>
      </c>
      <c r="B14" s="19"/>
      <c r="C14" s="20" t="s">
        <v>6</v>
      </c>
      <c r="D14" s="101"/>
      <c r="E14" s="112"/>
      <c r="F14" s="21"/>
      <c r="G14" s="22"/>
      <c r="H14" s="25"/>
      <c r="I14" s="25"/>
      <c r="J14" s="34">
        <f t="shared" si="6"/>
        <v>0</v>
      </c>
      <c r="K14" s="34">
        <f t="shared" si="7"/>
        <v>0</v>
      </c>
      <c r="L14" s="44"/>
      <c r="M14" s="45"/>
      <c r="N14" s="45"/>
      <c r="O14" s="92">
        <f t="shared" si="8"/>
        <v>0</v>
      </c>
      <c r="P14" s="93" t="s">
        <v>6</v>
      </c>
      <c r="Q14" s="94">
        <f t="shared" si="9"/>
        <v>0</v>
      </c>
    </row>
    <row r="15" spans="1:17" ht="15.6" x14ac:dyDescent="0.3">
      <c r="A15" s="5" t="s">
        <v>13</v>
      </c>
      <c r="B15" s="6"/>
      <c r="C15" s="6"/>
      <c r="D15" s="7">
        <v>44506</v>
      </c>
      <c r="E15" s="6"/>
      <c r="F15" s="27"/>
      <c r="G15" s="28"/>
      <c r="H15" s="29"/>
      <c r="I15" s="29"/>
      <c r="L15" s="98" t="s">
        <v>4</v>
      </c>
      <c r="M15" s="99"/>
      <c r="N15" s="99"/>
      <c r="O15" s="99"/>
      <c r="P15" s="99"/>
      <c r="Q15" s="100"/>
    </row>
    <row r="16" spans="1:17" ht="14.4" thickBot="1" x14ac:dyDescent="0.3">
      <c r="A16" s="12"/>
      <c r="B16" s="13" t="s">
        <v>5</v>
      </c>
      <c r="C16" s="14" t="s">
        <v>6</v>
      </c>
      <c r="D16" s="15" t="s">
        <v>7</v>
      </c>
      <c r="E16" s="16"/>
      <c r="F16" s="17" t="s">
        <v>8</v>
      </c>
      <c r="G16" s="17" t="s">
        <v>9</v>
      </c>
      <c r="H16" s="17" t="s">
        <v>10</v>
      </c>
      <c r="I16" s="17"/>
      <c r="L16" s="44" t="s">
        <v>27</v>
      </c>
      <c r="M16" s="45"/>
      <c r="N16" s="45" t="s">
        <v>28</v>
      </c>
      <c r="O16" s="45" t="s">
        <v>27</v>
      </c>
      <c r="P16" s="46"/>
      <c r="Q16" s="47" t="s">
        <v>28</v>
      </c>
    </row>
    <row r="17" spans="1:17" x14ac:dyDescent="0.25">
      <c r="A17" s="18">
        <f t="shared" ref="A17:A19" si="10">IF(B17="FTG Pfungstadt",1,IF(B17="AC Altrip",2,IF(B17="AC Mutterstadt II",3,IF(B17="KSV Grünstadt II",4,IF(B17="TSG Hassloch",5,IF(B17="KSC 07 Schifferstadt II",6,IF(B17="AV 03 Speyer II",7,IF(B17="KSV Langen II",8,IF(B17="KG Kindsbach/Rodalben",9,IF(B17="VFL Rodalben",10,IF(B17="TSG Kaiserslautern",11,IF(B17="AC Weisenau",12,IF(B17="ASC Zeilsheim",13,IF(B17="KSV Worms",14,IF(B17="KTH Ehrang I",15,IF(B17="AC Heros Wemmetsweiler",16,IF(B17="AC Altrip II",17,IF(B17="KSV Hostenbach",18,))))))))))))))))))</f>
        <v>15</v>
      </c>
      <c r="B17" s="30" t="s">
        <v>14</v>
      </c>
      <c r="C17" s="31" t="s">
        <v>6</v>
      </c>
      <c r="D17" s="32" t="s">
        <v>15</v>
      </c>
      <c r="E17" s="33"/>
      <c r="F17" s="21" t="s">
        <v>68</v>
      </c>
      <c r="G17" s="22" t="s">
        <v>69</v>
      </c>
      <c r="H17" s="23" t="s">
        <v>42</v>
      </c>
      <c r="I17" s="25"/>
      <c r="J17" s="34">
        <f t="shared" ref="J17:J19" si="11">IF(B17="FTG Pfungstadt",1,IF(B17="AC Altrip",2,IF(B17="AC Mutterstadt II",3,IF(B17="KSV Grünstadt II",4,IF(B17="TSG Hassloch",5,IF(B17="KSC 07 Schifferstadt II",6,IF(B17="AV 03 Speyer II",21,IF(B17="KSV Langen II",8,IF(B17="KG Kinds./Rod.",9,IF(B17="VFL Rodalben",10,IF(B17="TSG Kaiserslautern",11,IF(B17="AC Weisenau",12,IF(B17="ASC Zeilsheim",13,IF(B17="KSV Worms",14,IF(B17="KTH Ehrang I",15,IF(B17="AC Heros Wemmetsweiler",16,IF(B17="AC Altrip II",17,IF(B17="KSV Hostenbach",18,))))))))))))))))))</f>
        <v>15</v>
      </c>
      <c r="K17" s="34">
        <f t="shared" ref="K17:K19" si="12">IF(D17="FTG Pfungstadt",1,IF(D17="AC Altrip",2,IF(D17="AC Mutterstadt II",3,IF(D17="KSV Grünstadt II",4,IF(D17="TSG Hassloch",5,IF(D17="KSC 07 Schifferstadt II",6,IF(D17="AV 03 Speyer II",21,IF(D17="KSV Langen II",8,IF(D17="KG Kinds./Rod.",9,IF(D17="VFL Rodalben",10,IF(D17="TSG Kaiserslautern",11,IF(D17="AC Weisenau",12,IF(D17="ASC Zeilsheim",13,IF(D17="KSV Worms",14,IF(D17="KTH Ehrang I",15,IF(D17="AC Heros Wemmetsweiler",16,IF(D17="AC Altrip II",17,IF(D17="KSV Hostenbach",18,))))))))))))))))))</f>
        <v>13</v>
      </c>
      <c r="L17" s="87">
        <v>436.8</v>
      </c>
      <c r="M17" s="88" t="s">
        <v>6</v>
      </c>
      <c r="N17" s="88">
        <v>302.5</v>
      </c>
      <c r="O17" s="89">
        <f>IF(L17&gt;N17,2,0)</f>
        <v>2</v>
      </c>
      <c r="P17" s="90" t="s">
        <v>6</v>
      </c>
      <c r="Q17" s="91">
        <f>IF(L17&lt;N17,2,0)</f>
        <v>0</v>
      </c>
    </row>
    <row r="18" spans="1:17" x14ac:dyDescent="0.25">
      <c r="A18" s="18">
        <f t="shared" si="10"/>
        <v>0</v>
      </c>
      <c r="B18" s="30"/>
      <c r="C18" s="20" t="s">
        <v>6</v>
      </c>
      <c r="D18" s="32"/>
      <c r="E18" s="33"/>
      <c r="F18" s="21"/>
      <c r="G18" s="22"/>
      <c r="H18" s="23"/>
      <c r="I18" s="24"/>
      <c r="J18" s="34">
        <f t="shared" si="11"/>
        <v>0</v>
      </c>
      <c r="K18" s="34">
        <f t="shared" si="12"/>
        <v>0</v>
      </c>
      <c r="L18" s="53"/>
      <c r="M18" s="54" t="s">
        <v>6</v>
      </c>
      <c r="N18" s="54"/>
      <c r="O18" s="50">
        <f t="shared" ref="O18:O19" si="13">IF(L18&gt;N18,2,0)</f>
        <v>0</v>
      </c>
      <c r="P18" s="51" t="s">
        <v>6</v>
      </c>
      <c r="Q18" s="52">
        <f t="shared" ref="Q18:Q19" si="14">IF(L18&lt;N18,2,0)</f>
        <v>0</v>
      </c>
    </row>
    <row r="19" spans="1:17" ht="13.8" thickBot="1" x14ac:dyDescent="0.3">
      <c r="A19" s="18">
        <f t="shared" si="10"/>
        <v>0</v>
      </c>
      <c r="B19" s="30"/>
      <c r="C19" s="20"/>
      <c r="D19" s="32"/>
      <c r="E19" s="33"/>
      <c r="F19" s="21"/>
      <c r="G19" s="22"/>
      <c r="H19" s="23"/>
      <c r="I19" s="23"/>
      <c r="J19" s="34">
        <f t="shared" si="11"/>
        <v>0</v>
      </c>
      <c r="K19" s="34">
        <f t="shared" si="12"/>
        <v>0</v>
      </c>
      <c r="L19" s="44"/>
      <c r="M19" s="45"/>
      <c r="N19" s="45"/>
      <c r="O19" s="92">
        <f t="shared" si="13"/>
        <v>0</v>
      </c>
      <c r="P19" s="93" t="s">
        <v>6</v>
      </c>
      <c r="Q19" s="94">
        <f t="shared" si="14"/>
        <v>0</v>
      </c>
    </row>
    <row r="20" spans="1:17" ht="15.6" x14ac:dyDescent="0.3">
      <c r="A20" s="5" t="s">
        <v>18</v>
      </c>
      <c r="B20" s="6"/>
      <c r="C20" s="6"/>
      <c r="D20" s="7">
        <v>44534</v>
      </c>
      <c r="E20" s="6"/>
      <c r="F20" s="27"/>
      <c r="G20" s="28"/>
      <c r="H20" s="29"/>
      <c r="I20" s="29"/>
      <c r="L20" s="98" t="s">
        <v>4</v>
      </c>
      <c r="M20" s="99"/>
      <c r="N20" s="99"/>
      <c r="O20" s="99"/>
      <c r="P20" s="99"/>
      <c r="Q20" s="100"/>
    </row>
    <row r="21" spans="1:17" ht="14.4" thickBot="1" x14ac:dyDescent="0.3">
      <c r="A21" s="12"/>
      <c r="B21" s="13" t="s">
        <v>5</v>
      </c>
      <c r="C21" s="14" t="s">
        <v>6</v>
      </c>
      <c r="D21" s="15" t="s">
        <v>7</v>
      </c>
      <c r="E21" s="16"/>
      <c r="F21" s="17" t="s">
        <v>8</v>
      </c>
      <c r="G21" s="17" t="s">
        <v>9</v>
      </c>
      <c r="H21" s="17" t="s">
        <v>10</v>
      </c>
      <c r="I21" s="17"/>
      <c r="L21" s="44" t="s">
        <v>27</v>
      </c>
      <c r="M21" s="45"/>
      <c r="N21" s="45" t="s">
        <v>28</v>
      </c>
      <c r="O21" s="45" t="s">
        <v>27</v>
      </c>
      <c r="P21" s="46"/>
      <c r="Q21" s="47" t="s">
        <v>28</v>
      </c>
    </row>
    <row r="22" spans="1:17" x14ac:dyDescent="0.25">
      <c r="A22" s="18">
        <f t="shared" ref="A22:A24" si="15">IF(B22="FTG Pfungstadt",1,IF(B22="AC Altrip",2,IF(B22="AC Mutterstadt II",3,IF(B22="KSV Grünstadt II",4,IF(B22="TSG Hassloch",5,IF(B22="KSC 07 Schifferstadt II",6,IF(B22="AV 03 Speyer II",7,IF(B22="KSV Langen II",8,IF(B22="KG Kindsbach/Rodalben",9,IF(B22="VFL Rodalben",10,IF(B22="TSG Kaiserslautern",11,IF(B22="AC Weisenau",12,IF(B22="ASC Zeilsheim",13,IF(B22="KSV Worms",14,IF(B22="KTH Ehrang I",15,IF(B22="AC Heros Wemmetsweiler",16,IF(B22="AC Altrip II",17,IF(B22="KSV Hostenbach",18,))))))))))))))))))</f>
        <v>15</v>
      </c>
      <c r="B22" s="30" t="s">
        <v>14</v>
      </c>
      <c r="C22" s="20" t="s">
        <v>6</v>
      </c>
      <c r="D22" s="32" t="s">
        <v>19</v>
      </c>
      <c r="E22" s="33"/>
      <c r="F22" s="21" t="s">
        <v>68</v>
      </c>
      <c r="G22" s="22" t="s">
        <v>69</v>
      </c>
      <c r="H22" s="23" t="s">
        <v>92</v>
      </c>
      <c r="I22" s="24" t="s">
        <v>60</v>
      </c>
      <c r="J22" s="34">
        <f t="shared" ref="J22:J24" si="16">IF(B22="FTG Pfungstadt",1,IF(B22="AC Altrip",2,IF(B22="AC Mutterstadt II",3,IF(B22="KSV Grünstadt II",4,IF(B22="TSG Hassloch",5,IF(B22="KSC 07 Schifferstadt II",6,IF(B22="AV 03 Speyer II",21,IF(B22="KSV Langen II",8,IF(B22="KG Kinds./Rod.",9,IF(B22="VFL Rodalben",10,IF(B22="TSG Kaiserslautern",11,IF(B22="AC Weisenau",12,IF(B22="ASC Zeilsheim",13,IF(B22="KSV Worms",14,IF(B22="KTH Ehrang I",15,IF(B22="AC Heros Wemmetsweiler",16,IF(B22="AC Altrip II",17,IF(B22="KSV Hostenbach",18,))))))))))))))))))</f>
        <v>15</v>
      </c>
      <c r="K22" s="34">
        <f t="shared" ref="K22:K24" si="17">IF(D22="FTG Pfungstadt",1,IF(D22="AC Altrip",2,IF(D22="AC Mutterstadt II",3,IF(D22="KSV Grünstadt II",4,IF(D22="TSG Hassloch",5,IF(D22="KSC 07 Schifferstadt II",6,IF(D22="AV 03 Speyer II",21,IF(D22="KSV Langen II",8,IF(D22="KG Kinds./Rod.",9,IF(D22="VFL Rodalben",10,IF(D22="TSG Kaiserslautern",11,IF(D22="AC Weisenau",12,IF(D22="ASC Zeilsheim",13,IF(D22="KSV Worms",14,IF(D22="KTH Ehrang I",15,IF(D22="AC Heros Wemmetsweiler",16,IF(D22="AC Altrip II",17,IF(D22="KSV Hostenbach",18,))))))))))))))))))</f>
        <v>3</v>
      </c>
      <c r="L22" s="87">
        <v>364.2</v>
      </c>
      <c r="M22" s="88" t="s">
        <v>6</v>
      </c>
      <c r="N22" s="88">
        <v>373.8</v>
      </c>
      <c r="O22" s="89">
        <f>IF(L22&gt;N22,2,0)</f>
        <v>0</v>
      </c>
      <c r="P22" s="90" t="s">
        <v>6</v>
      </c>
      <c r="Q22" s="91">
        <f>IF(L22&lt;N22,2,0)</f>
        <v>2</v>
      </c>
    </row>
    <row r="23" spans="1:17" x14ac:dyDescent="0.25">
      <c r="A23" s="18">
        <f t="shared" si="15"/>
        <v>13</v>
      </c>
      <c r="B23" s="30" t="s">
        <v>15</v>
      </c>
      <c r="C23" s="20" t="s">
        <v>6</v>
      </c>
      <c r="D23" s="32" t="s">
        <v>16</v>
      </c>
      <c r="E23" s="33"/>
      <c r="F23" s="21" t="s">
        <v>66</v>
      </c>
      <c r="G23" s="22" t="s">
        <v>67</v>
      </c>
      <c r="H23" s="23" t="s">
        <v>93</v>
      </c>
      <c r="I23" s="25" t="s">
        <v>60</v>
      </c>
      <c r="J23" s="34">
        <f t="shared" si="16"/>
        <v>13</v>
      </c>
      <c r="K23" s="34">
        <f t="shared" si="17"/>
        <v>4</v>
      </c>
      <c r="L23" s="53">
        <v>264</v>
      </c>
      <c r="M23" s="54" t="s">
        <v>6</v>
      </c>
      <c r="N23" s="54">
        <v>355</v>
      </c>
      <c r="O23" s="50">
        <f t="shared" ref="O23:O24" si="18">IF(L23&gt;N23,2,0)</f>
        <v>0</v>
      </c>
      <c r="P23" s="51" t="s">
        <v>6</v>
      </c>
      <c r="Q23" s="52">
        <f t="shared" ref="Q23:Q24" si="19">IF(L23&lt;N23,2,0)</f>
        <v>2</v>
      </c>
    </row>
    <row r="24" spans="1:17" s="34" customFormat="1" ht="13.8" thickBot="1" x14ac:dyDescent="0.3">
      <c r="A24" s="18">
        <f t="shared" si="15"/>
        <v>0</v>
      </c>
      <c r="B24" s="30"/>
      <c r="C24" s="20"/>
      <c r="D24" s="32"/>
      <c r="E24" s="33"/>
      <c r="F24" s="21" t="e">
        <v>#N/A</v>
      </c>
      <c r="G24" s="22" t="e">
        <v>#N/A</v>
      </c>
      <c r="H24" s="23"/>
      <c r="I24" s="23"/>
      <c r="J24" s="34">
        <f t="shared" si="16"/>
        <v>0</v>
      </c>
      <c r="K24" s="34">
        <f t="shared" si="17"/>
        <v>0</v>
      </c>
      <c r="L24" s="44"/>
      <c r="M24" s="45"/>
      <c r="N24" s="45"/>
      <c r="O24" s="92">
        <f t="shared" si="18"/>
        <v>0</v>
      </c>
      <c r="P24" s="93" t="s">
        <v>6</v>
      </c>
      <c r="Q24" s="94">
        <f t="shared" si="19"/>
        <v>0</v>
      </c>
    </row>
    <row r="25" spans="1:17" ht="15.6" x14ac:dyDescent="0.3">
      <c r="A25" s="5" t="s">
        <v>20</v>
      </c>
      <c r="B25" s="6"/>
      <c r="C25" s="6"/>
      <c r="D25" s="7">
        <v>44576</v>
      </c>
      <c r="E25" s="6"/>
      <c r="F25" s="27"/>
      <c r="G25" s="28"/>
      <c r="H25" s="29"/>
      <c r="I25" s="29"/>
      <c r="L25" s="98" t="s">
        <v>4</v>
      </c>
      <c r="M25" s="99"/>
      <c r="N25" s="99"/>
      <c r="O25" s="99"/>
      <c r="P25" s="99"/>
      <c r="Q25" s="100"/>
    </row>
    <row r="26" spans="1:17" ht="14.4" thickBot="1" x14ac:dyDescent="0.3">
      <c r="A26" s="12"/>
      <c r="B26" s="13" t="s">
        <v>5</v>
      </c>
      <c r="C26" s="14" t="s">
        <v>6</v>
      </c>
      <c r="D26" s="15" t="s">
        <v>7</v>
      </c>
      <c r="E26" s="16"/>
      <c r="F26" s="17" t="s">
        <v>8</v>
      </c>
      <c r="G26" s="17" t="s">
        <v>9</v>
      </c>
      <c r="H26" s="17" t="s">
        <v>10</v>
      </c>
      <c r="I26" s="17"/>
      <c r="L26" s="44" t="s">
        <v>27</v>
      </c>
      <c r="M26" s="45"/>
      <c r="N26" s="45" t="s">
        <v>28</v>
      </c>
      <c r="O26" s="45" t="s">
        <v>27</v>
      </c>
      <c r="P26" s="46"/>
      <c r="Q26" s="47" t="s">
        <v>28</v>
      </c>
    </row>
    <row r="27" spans="1:17" x14ac:dyDescent="0.25">
      <c r="A27" s="18">
        <f t="shared" ref="A27:A29" si="20">IF(B27="FTG Pfungstadt",1,IF(B27="AC Altrip",2,IF(B27="AC Mutterstadt II",3,IF(B27="KSV Grünstadt II",4,IF(B27="TSG Hassloch",5,IF(B27="KSC 07 Schifferstadt II",6,IF(B27="AV 03 Speyer II",7,IF(B27="KSV Langen II",8,IF(B27="KG Kindsbach/Rodalben",9,IF(B27="VFL Rodalben",10,IF(B27="TSG Kaiserslautern",11,IF(B27="AC Weisenau",12,IF(B27="ASC Zeilsheim",13,IF(B27="KSV Worms",14,IF(B27="KTH Ehrang I",15,IF(B27="AC Heros Wemmetsweiler",16,IF(B27="AC Altrip II",17,IF(B27="KSV Hostenbach",18,))))))))))))))))))</f>
        <v>4</v>
      </c>
      <c r="B27" s="19" t="s">
        <v>16</v>
      </c>
      <c r="C27" s="20" t="s">
        <v>6</v>
      </c>
      <c r="D27" s="32" t="s">
        <v>19</v>
      </c>
      <c r="E27" s="33"/>
      <c r="F27" s="21" t="s">
        <v>68</v>
      </c>
      <c r="G27" s="22" t="s">
        <v>69</v>
      </c>
      <c r="H27" s="23"/>
      <c r="I27" s="24" t="s">
        <v>91</v>
      </c>
      <c r="J27" s="34">
        <f t="shared" ref="J27:J29" si="21">IF(B27="FTG Pfungstadt",1,IF(B27="AC Altrip",2,IF(B27="AC Mutterstadt II",3,IF(B27="KSV Grünstadt II",4,IF(B27="TSG Hassloch",5,IF(B27="KSC 07 Schifferstadt II",6,IF(B27="AV 03 Speyer II",21,IF(B27="KSV Langen II",8,IF(B27="KG Kinds./Rod.",9,IF(B27="VFL Rodalben",10,IF(B27="TSG Kaiserslautern",11,IF(B27="AC Weisenau",12,IF(B27="ASC Zeilsheim",13,IF(B27="KSV Worms",14,IF(B27="KTH Ehrang I",15,IF(B27="AC Heros Wemmetsweiler",16,IF(B27="AC Altrip II",17,IF(B27="KSV Hostenbach",18,))))))))))))))))))</f>
        <v>4</v>
      </c>
      <c r="K27" s="34">
        <f t="shared" ref="K27:K29" si="22">IF(D27="FTG Pfungstadt",1,IF(D27="AC Altrip",2,IF(D27="AC Mutterstadt II",3,IF(D27="KSV Grünstadt II",4,IF(D27="TSG Hassloch",5,IF(D27="KSC 07 Schifferstadt II",6,IF(D27="AV 03 Speyer II",21,IF(D27="KSV Langen II",8,IF(D27="KG Kinds./Rod.",9,IF(D27="VFL Rodalben",10,IF(D27="TSG Kaiserslautern",11,IF(D27="AC Weisenau",12,IF(D27="ASC Zeilsheim",13,IF(D27="KSV Worms",14,IF(D27="KTH Ehrang I",15,IF(D27="AC Heros Wemmetsweiler",16,IF(D27="AC Altrip II",17,IF(D27="KSV Hostenbach",18,))))))))))))))))))</f>
        <v>3</v>
      </c>
      <c r="L27" s="87">
        <v>186</v>
      </c>
      <c r="M27" s="88" t="s">
        <v>6</v>
      </c>
      <c r="N27" s="88">
        <v>326.2</v>
      </c>
      <c r="O27" s="89">
        <f>IF(L27&gt;N27,2,0)</f>
        <v>0</v>
      </c>
      <c r="P27" s="90" t="s">
        <v>6</v>
      </c>
      <c r="Q27" s="91">
        <f>IF(L27&lt;N27,2,0)</f>
        <v>2</v>
      </c>
    </row>
    <row r="28" spans="1:17" x14ac:dyDescent="0.25">
      <c r="A28" s="18">
        <f t="shared" si="20"/>
        <v>0</v>
      </c>
      <c r="B28" s="19"/>
      <c r="C28" s="20" t="s">
        <v>6</v>
      </c>
      <c r="D28" s="32"/>
      <c r="E28" s="33"/>
      <c r="F28" s="21"/>
      <c r="G28" s="22"/>
      <c r="H28" s="23"/>
      <c r="I28" s="23"/>
      <c r="J28" s="34">
        <f t="shared" si="21"/>
        <v>0</v>
      </c>
      <c r="K28" s="34">
        <f t="shared" si="22"/>
        <v>0</v>
      </c>
      <c r="L28" s="53"/>
      <c r="M28" s="54" t="s">
        <v>6</v>
      </c>
      <c r="N28" s="54"/>
      <c r="O28" s="50">
        <f t="shared" ref="O28:O29" si="23">IF(L28&gt;N28,2,0)</f>
        <v>0</v>
      </c>
      <c r="P28" s="51" t="s">
        <v>6</v>
      </c>
      <c r="Q28" s="52">
        <f t="shared" ref="Q28:Q29" si="24">IF(L28&lt;N28,2,0)</f>
        <v>0</v>
      </c>
    </row>
    <row r="29" spans="1:17" ht="13.8" thickBot="1" x14ac:dyDescent="0.3">
      <c r="A29" s="18">
        <f t="shared" si="20"/>
        <v>0</v>
      </c>
      <c r="B29" s="19"/>
      <c r="C29" s="20"/>
      <c r="D29" s="32"/>
      <c r="E29" s="33"/>
      <c r="F29" s="21"/>
      <c r="G29" s="22"/>
      <c r="H29" s="25"/>
      <c r="I29" s="25"/>
      <c r="J29" s="34">
        <f t="shared" si="21"/>
        <v>0</v>
      </c>
      <c r="K29" s="34">
        <f t="shared" si="22"/>
        <v>0</v>
      </c>
      <c r="L29" s="44"/>
      <c r="M29" s="45"/>
      <c r="N29" s="45"/>
      <c r="O29" s="92">
        <f t="shared" si="23"/>
        <v>0</v>
      </c>
      <c r="P29" s="93" t="s">
        <v>6</v>
      </c>
      <c r="Q29" s="94">
        <f t="shared" si="24"/>
        <v>0</v>
      </c>
    </row>
    <row r="30" spans="1:17" ht="15.6" x14ac:dyDescent="0.3">
      <c r="A30" s="5" t="s">
        <v>21</v>
      </c>
      <c r="B30" s="6"/>
      <c r="C30" s="6"/>
      <c r="D30" s="7">
        <v>44590</v>
      </c>
      <c r="E30" s="6"/>
      <c r="F30" s="27"/>
      <c r="G30" s="28"/>
      <c r="H30" s="29"/>
      <c r="I30" s="29"/>
      <c r="L30" s="98" t="s">
        <v>4</v>
      </c>
      <c r="M30" s="99"/>
      <c r="N30" s="99"/>
      <c r="O30" s="99"/>
      <c r="P30" s="99"/>
      <c r="Q30" s="100"/>
    </row>
    <row r="31" spans="1:17" ht="14.4" thickBot="1" x14ac:dyDescent="0.3">
      <c r="A31" s="12"/>
      <c r="B31" s="13" t="s">
        <v>5</v>
      </c>
      <c r="C31" s="14" t="s">
        <v>6</v>
      </c>
      <c r="D31" s="15" t="s">
        <v>7</v>
      </c>
      <c r="E31" s="16"/>
      <c r="F31" s="17" t="s">
        <v>8</v>
      </c>
      <c r="G31" s="17" t="s">
        <v>9</v>
      </c>
      <c r="H31" s="17" t="s">
        <v>10</v>
      </c>
      <c r="I31" s="17"/>
      <c r="L31" s="44" t="s">
        <v>27</v>
      </c>
      <c r="M31" s="45"/>
      <c r="N31" s="45" t="s">
        <v>28</v>
      </c>
      <c r="O31" s="45" t="s">
        <v>27</v>
      </c>
      <c r="P31" s="46"/>
      <c r="Q31" s="47" t="s">
        <v>28</v>
      </c>
    </row>
    <row r="32" spans="1:17" x14ac:dyDescent="0.25">
      <c r="A32" s="18">
        <f t="shared" ref="A32:A34" si="25">IF(B32="FTG Pfungstadt",1,IF(B32="AC Altrip",2,IF(B32="AC Mutterstadt II",3,IF(B32="KSV Grünstadt II",4,IF(B32="TSG Hassloch",5,IF(B32="KSC 07 Schifferstadt II",6,IF(B32="AV 03 Speyer II",7,IF(B32="KSV Langen II",8,IF(B32="KG Kindsbach/Rodalben",9,IF(B32="VFL Rodalben",10,IF(B32="TSG Kaiserslautern",11,IF(B32="AC Weisenau",12,IF(B32="ASC Zeilsheim",13,IF(B32="KSV Worms",14,IF(B32="KTH Ehrang I",15,IF(B32="AC Heros Wemmetsweiler",16,IF(B32="AC Altrip II",17,IF(B32="KSV Hostenbach",18,))))))))))))))))))</f>
        <v>4</v>
      </c>
      <c r="B32" s="30" t="s">
        <v>16</v>
      </c>
      <c r="C32" s="20" t="s">
        <v>6</v>
      </c>
      <c r="D32" s="32" t="s">
        <v>14</v>
      </c>
      <c r="E32" s="33"/>
      <c r="F32" s="21" t="s">
        <v>68</v>
      </c>
      <c r="G32" s="22" t="s">
        <v>69</v>
      </c>
      <c r="H32" s="23"/>
      <c r="I32" s="24" t="s">
        <v>90</v>
      </c>
      <c r="J32" s="34">
        <f t="shared" ref="J32:J34" si="26">IF(B32="FTG Pfungstadt",1,IF(B32="AC Altrip",2,IF(B32="AC Mutterstadt II",3,IF(B32="KSV Grünstadt II",4,IF(B32="TSG Hassloch",5,IF(B32="KSC 07 Schifferstadt II",6,IF(B32="AV 03 Speyer II",21,IF(B32="KSV Langen II",8,IF(B32="KG Kinds./Rod.",9,IF(B32="VFL Rodalben",10,IF(B32="TSG Kaiserslautern",11,IF(B32="AC Weisenau",12,IF(B32="ASC Zeilsheim",13,IF(B32="KSV Worms",14,IF(B32="KTH Ehrang I",15,IF(B32="AC Heros Wemmetsweiler",16,IF(B32="AC Altrip II",17,IF(B32="KSV Hostenbach",18,))))))))))))))))))</f>
        <v>4</v>
      </c>
      <c r="K32" s="34">
        <f t="shared" ref="K32:K34" si="27">IF(D32="FTG Pfungstadt",1,IF(D32="AC Altrip",2,IF(D32="AC Mutterstadt II",3,IF(D32="KSV Grünstadt II",4,IF(D32="TSG Hassloch",5,IF(D32="KSC 07 Schifferstadt II",6,IF(D32="AV 03 Speyer II",21,IF(D32="KSV Langen II",8,IF(D32="KG Kinds./Rod.",9,IF(D32="VFL Rodalben",10,IF(D32="TSG Kaiserslautern",11,IF(D32="AC Weisenau",12,IF(D32="ASC Zeilsheim",13,IF(D32="KSV Worms",14,IF(D32="KTH Ehrang I",15,IF(D32="AC Heros Wemmetsweiler",16,IF(D32="AC Altrip II",17,IF(D32="KSV Hostenbach",18,))))))))))))))))))</f>
        <v>15</v>
      </c>
      <c r="L32" s="87">
        <v>205</v>
      </c>
      <c r="M32" s="88" t="s">
        <v>6</v>
      </c>
      <c r="N32" s="88">
        <v>355.2</v>
      </c>
      <c r="O32" s="89">
        <f>IF(L32&gt;N32,2,0)</f>
        <v>0</v>
      </c>
      <c r="P32" s="90" t="s">
        <v>6</v>
      </c>
      <c r="Q32" s="91">
        <f>IF(L32&lt;N32,2,0)</f>
        <v>2</v>
      </c>
    </row>
    <row r="33" spans="1:17" s="34" customFormat="1" x14ac:dyDescent="0.25">
      <c r="A33" s="18">
        <f t="shared" si="25"/>
        <v>0</v>
      </c>
      <c r="B33" s="30"/>
      <c r="C33" s="20" t="s">
        <v>6</v>
      </c>
      <c r="D33" s="32"/>
      <c r="E33" s="33"/>
      <c r="F33" s="21"/>
      <c r="G33" s="22"/>
      <c r="H33" s="25"/>
      <c r="I33" s="25"/>
      <c r="J33" s="34">
        <f t="shared" si="26"/>
        <v>0</v>
      </c>
      <c r="K33" s="34">
        <f t="shared" si="27"/>
        <v>0</v>
      </c>
      <c r="L33" s="53"/>
      <c r="M33" s="54" t="s">
        <v>6</v>
      </c>
      <c r="N33" s="54"/>
      <c r="O33" s="50">
        <f t="shared" ref="O33:O34" si="28">IF(L33&gt;N33,2,0)</f>
        <v>0</v>
      </c>
      <c r="P33" s="51" t="s">
        <v>6</v>
      </c>
      <c r="Q33" s="52">
        <f t="shared" ref="Q33:Q34" si="29">IF(L33&lt;N33,2,0)</f>
        <v>0</v>
      </c>
    </row>
    <row r="34" spans="1:17" ht="13.8" thickBot="1" x14ac:dyDescent="0.3">
      <c r="A34" s="18">
        <f t="shared" si="25"/>
        <v>0</v>
      </c>
      <c r="B34" s="30"/>
      <c r="C34" s="35"/>
      <c r="D34" s="32"/>
      <c r="E34" s="33"/>
      <c r="F34" s="21"/>
      <c r="G34" s="22"/>
      <c r="H34" s="36"/>
      <c r="I34" s="36"/>
      <c r="J34" s="34">
        <f t="shared" si="26"/>
        <v>0</v>
      </c>
      <c r="K34" s="34">
        <f t="shared" si="27"/>
        <v>0</v>
      </c>
      <c r="L34" s="44"/>
      <c r="M34" s="45"/>
      <c r="N34" s="45"/>
      <c r="O34" s="92">
        <f t="shared" si="28"/>
        <v>0</v>
      </c>
      <c r="P34" s="93" t="s">
        <v>6</v>
      </c>
      <c r="Q34" s="94">
        <f t="shared" si="29"/>
        <v>0</v>
      </c>
    </row>
    <row r="35" spans="1:17" ht="15.6" x14ac:dyDescent="0.3">
      <c r="A35" s="5" t="s">
        <v>22</v>
      </c>
      <c r="B35" s="6"/>
      <c r="C35" s="6"/>
      <c r="D35" s="7">
        <v>44604</v>
      </c>
      <c r="E35" s="6"/>
      <c r="F35" s="27"/>
      <c r="G35" s="28"/>
      <c r="H35" s="29"/>
      <c r="I35" s="29"/>
      <c r="L35" s="98" t="s">
        <v>4</v>
      </c>
      <c r="M35" s="99"/>
      <c r="N35" s="99"/>
      <c r="O35" s="99"/>
      <c r="P35" s="99"/>
      <c r="Q35" s="100"/>
    </row>
    <row r="36" spans="1:17" ht="14.4" thickBot="1" x14ac:dyDescent="0.3">
      <c r="A36" s="12"/>
      <c r="B36" s="13" t="s">
        <v>5</v>
      </c>
      <c r="C36" s="14" t="s">
        <v>6</v>
      </c>
      <c r="D36" s="15" t="s">
        <v>7</v>
      </c>
      <c r="E36" s="16"/>
      <c r="F36" s="17" t="s">
        <v>8</v>
      </c>
      <c r="G36" s="17" t="s">
        <v>9</v>
      </c>
      <c r="H36" s="17" t="s">
        <v>10</v>
      </c>
      <c r="I36" s="17"/>
      <c r="L36" s="44" t="s">
        <v>27</v>
      </c>
      <c r="M36" s="45"/>
      <c r="N36" s="45" t="s">
        <v>28</v>
      </c>
      <c r="O36" s="45" t="s">
        <v>27</v>
      </c>
      <c r="P36" s="46"/>
      <c r="Q36" s="47" t="s">
        <v>28</v>
      </c>
    </row>
    <row r="37" spans="1:17" x14ac:dyDescent="0.25">
      <c r="A37" s="18">
        <f t="shared" ref="A37:A39" si="30">IF(B37="FTG Pfungstadt",1,IF(B37="AC Altrip",2,IF(B37="AC Mutterstadt II",3,IF(B37="KSV Grünstadt II",4,IF(B37="TSG Hassloch",5,IF(B37="KSC 07 Schifferstadt II",6,IF(B37="AV 03 Speyer II",7,IF(B37="KSV Langen II",8,IF(B37="KG Kindsbach/Rodalben",9,IF(B37="VFL Rodalben",10,IF(B37="TSG Kaiserslautern",11,IF(B37="AC Weisenau",12,IF(B37="ASC Zeilsheim",13,IF(B37="KSV Worms",14,IF(B37="KTH Ehrang I",15,IF(B37="AC Heros Wemmetsweiler",16,IF(B37="AC Altrip II",17,IF(B37="KSV Hostenbach",18,))))))))))))))))))</f>
        <v>3</v>
      </c>
      <c r="B37" s="30" t="s">
        <v>19</v>
      </c>
      <c r="C37" s="20" t="s">
        <v>6</v>
      </c>
      <c r="D37" s="32" t="s">
        <v>15</v>
      </c>
      <c r="E37" s="37"/>
      <c r="F37" s="21" t="s">
        <v>71</v>
      </c>
      <c r="G37" s="22" t="s">
        <v>72</v>
      </c>
      <c r="H37" s="23"/>
      <c r="I37" s="24" t="s">
        <v>49</v>
      </c>
      <c r="J37" s="34">
        <f t="shared" ref="J37:J39" si="31">IF(B37="FTG Pfungstadt",1,IF(B37="AC Altrip",2,IF(B37="AC Mutterstadt II",3,IF(B37="KSV Grünstadt II",4,IF(B37="TSG Hassloch",5,IF(B37="KSC 07 Schifferstadt II",6,IF(B37="AV 03 Speyer II",21,IF(B37="KSV Langen II",8,IF(B37="KG Kinds./Rod.",9,IF(B37="VFL Rodalben",10,IF(B37="TSG Kaiserslautern",11,IF(B37="AC Weisenau",12,IF(B37="ASC Zeilsheim",13,IF(B37="KSV Worms",14,IF(B37="KTH Ehrang I",15,IF(B37="AC Heros Wemmetsweiler",16,IF(B37="AC Altrip II",17,IF(B37="KSV Hostenbach",18,))))))))))))))))))</f>
        <v>3</v>
      </c>
      <c r="K37" s="34">
        <f t="shared" ref="K37:K39" si="32">IF(D37="FTG Pfungstadt",1,IF(D37="AC Altrip",2,IF(D37="AC Mutterstadt II",3,IF(D37="KSV Grünstadt II",4,IF(D37="TSG Hassloch",5,IF(D37="KSC 07 Schifferstadt II",6,IF(D37="AV 03 Speyer II",21,IF(D37="KSV Langen II",8,IF(D37="KG Kinds./Rod.",9,IF(D37="VFL Rodalben",10,IF(D37="TSG Kaiserslautern",11,IF(D37="AC Weisenau",12,IF(D37="ASC Zeilsheim",13,IF(D37="KSV Worms",14,IF(D37="KTH Ehrang I",15,IF(D37="AC Heros Wemmetsweiler",16,IF(D37="AC Altrip II",17,IF(D37="KSV Hostenbach",18,))))))))))))))))))</f>
        <v>13</v>
      </c>
      <c r="L37" s="87">
        <v>324.60000000000002</v>
      </c>
      <c r="M37" s="88" t="s">
        <v>6</v>
      </c>
      <c r="N37" s="88">
        <v>172.6</v>
      </c>
      <c r="O37" s="89">
        <f>IF(L37&gt;N37,2,0)</f>
        <v>2</v>
      </c>
      <c r="P37" s="90" t="s">
        <v>6</v>
      </c>
      <c r="Q37" s="91">
        <f>IF(L37&lt;N37,2,0)</f>
        <v>0</v>
      </c>
    </row>
    <row r="38" spans="1:17" x14ac:dyDescent="0.25">
      <c r="A38" s="18">
        <f t="shared" si="30"/>
        <v>0</v>
      </c>
      <c r="B38" s="30"/>
      <c r="C38" s="20" t="s">
        <v>6</v>
      </c>
      <c r="D38" s="32"/>
      <c r="E38" s="37"/>
      <c r="F38" s="21"/>
      <c r="G38" s="22"/>
      <c r="H38" s="23"/>
      <c r="I38" s="23"/>
      <c r="J38" s="34">
        <f t="shared" si="31"/>
        <v>0</v>
      </c>
      <c r="K38" s="34">
        <f t="shared" si="32"/>
        <v>0</v>
      </c>
      <c r="L38" s="53"/>
      <c r="M38" s="54" t="s">
        <v>6</v>
      </c>
      <c r="N38" s="54"/>
      <c r="O38" s="50">
        <f t="shared" ref="O38:O39" si="33">IF(L38&gt;N38,2,0)</f>
        <v>0</v>
      </c>
      <c r="P38" s="51" t="s">
        <v>6</v>
      </c>
      <c r="Q38" s="52">
        <f t="shared" ref="Q38:Q39" si="34">IF(L38&lt;N38,2,0)</f>
        <v>0</v>
      </c>
    </row>
    <row r="39" spans="1:17" s="34" customFormat="1" ht="13.8" thickBot="1" x14ac:dyDescent="0.3">
      <c r="A39" s="18">
        <f t="shared" si="30"/>
        <v>0</v>
      </c>
      <c r="B39" s="30"/>
      <c r="C39" s="20"/>
      <c r="D39" s="32"/>
      <c r="E39" s="37"/>
      <c r="F39" s="21"/>
      <c r="G39" s="22"/>
      <c r="H39" s="25"/>
      <c r="I39" s="25"/>
      <c r="J39" s="34">
        <f t="shared" si="31"/>
        <v>0</v>
      </c>
      <c r="K39" s="34">
        <f t="shared" si="32"/>
        <v>0</v>
      </c>
      <c r="L39" s="44"/>
      <c r="M39" s="45"/>
      <c r="N39" s="45"/>
      <c r="O39" s="92">
        <f t="shared" si="33"/>
        <v>0</v>
      </c>
      <c r="P39" s="93" t="s">
        <v>6</v>
      </c>
      <c r="Q39" s="94">
        <f t="shared" si="34"/>
        <v>0</v>
      </c>
    </row>
    <row r="40" spans="1:17" ht="15.6" x14ac:dyDescent="0.3">
      <c r="A40" s="5" t="s">
        <v>23</v>
      </c>
      <c r="B40" s="6"/>
      <c r="C40" s="6"/>
      <c r="D40" s="7">
        <v>44618</v>
      </c>
      <c r="E40" s="6"/>
      <c r="F40" s="27"/>
      <c r="G40" s="28"/>
      <c r="H40" s="29"/>
      <c r="I40" s="29"/>
      <c r="L40" s="98" t="s">
        <v>4</v>
      </c>
      <c r="M40" s="99"/>
      <c r="N40" s="99"/>
      <c r="O40" s="99"/>
      <c r="P40" s="99"/>
      <c r="Q40" s="100"/>
    </row>
    <row r="41" spans="1:17" ht="14.4" thickBot="1" x14ac:dyDescent="0.3">
      <c r="A41" s="12"/>
      <c r="B41" s="13" t="s">
        <v>5</v>
      </c>
      <c r="C41" s="14" t="s">
        <v>6</v>
      </c>
      <c r="D41" s="15" t="s">
        <v>7</v>
      </c>
      <c r="E41" s="16"/>
      <c r="F41" s="17" t="s">
        <v>8</v>
      </c>
      <c r="G41" s="17" t="s">
        <v>9</v>
      </c>
      <c r="H41" s="17" t="s">
        <v>10</v>
      </c>
      <c r="I41" s="17"/>
      <c r="L41" s="44" t="s">
        <v>27</v>
      </c>
      <c r="M41" s="45"/>
      <c r="N41" s="45" t="s">
        <v>28</v>
      </c>
      <c r="O41" s="45" t="s">
        <v>27</v>
      </c>
      <c r="P41" s="46"/>
      <c r="Q41" s="47" t="s">
        <v>28</v>
      </c>
    </row>
    <row r="42" spans="1:17" s="34" customFormat="1" x14ac:dyDescent="0.25">
      <c r="A42" s="18">
        <f t="shared" ref="A42:A44" si="35">IF(B42="FTG Pfungstadt",1,IF(B42="AC Altrip",2,IF(B42="AC Mutterstadt II",3,IF(B42="KSV Grünstadt II",4,IF(B42="TSG Hassloch",5,IF(B42="KSC 07 Schifferstadt II",6,IF(B42="AV 03 Speyer II",7,IF(B42="KSV Langen II",8,IF(B42="KG Kindsbach/Rodalben",9,IF(B42="VFL Rodalben",10,IF(B42="TSG Kaiserslautern",11,IF(B42="AC Weisenau",12,IF(B42="ASC Zeilsheim",13,IF(B42="KSV Worms",14,IF(B42="KTH Ehrang I",15,IF(B42="AC Heros Wemmetsweiler",16,IF(B42="AC Altrip II",17,IF(B42="KSV Hostenbach",18,))))))))))))))))))</f>
        <v>13</v>
      </c>
      <c r="B42" s="19" t="s">
        <v>15</v>
      </c>
      <c r="C42" s="20" t="s">
        <v>6</v>
      </c>
      <c r="D42" s="32" t="s">
        <v>14</v>
      </c>
      <c r="E42" s="38"/>
      <c r="F42" s="21" t="s">
        <v>66</v>
      </c>
      <c r="G42" s="22" t="s">
        <v>67</v>
      </c>
      <c r="H42" s="23" t="s">
        <v>89</v>
      </c>
      <c r="I42" s="25" t="s">
        <v>49</v>
      </c>
      <c r="J42" s="34">
        <f t="shared" ref="J42:J44" si="36">IF(B42="FTG Pfungstadt",1,IF(B42="AC Altrip",2,IF(B42="AC Mutterstadt II",3,IF(B42="KSV Grünstadt II",4,IF(B42="TSG Hassloch",5,IF(B42="KSC 07 Schifferstadt II",6,IF(B42="AV 03 Speyer II",21,IF(B42="KSV Langen II",8,IF(B42="KG Kinds./Rod.",9,IF(B42="VFL Rodalben",10,IF(B42="TSG Kaiserslautern",11,IF(B42="AC Weisenau",12,IF(B42="ASC Zeilsheim",13,IF(B42="KSV Worms",14,IF(B42="KTH Ehrang I",15,IF(B42="AC Heros Wemmetsweiler",16,IF(B42="AC Altrip II",17,IF(B42="KSV Hostenbach",18,))))))))))))))))))</f>
        <v>13</v>
      </c>
      <c r="K42" s="34">
        <f t="shared" ref="K42:K44" si="37">IF(D42="FTG Pfungstadt",1,IF(D42="AC Altrip",2,IF(D42="AC Mutterstadt II",3,IF(D42="KSV Grünstadt II",4,IF(D42="TSG Hassloch",5,IF(D42="KSC 07 Schifferstadt II",6,IF(D42="AV 03 Speyer II",21,IF(D42="KSV Langen II",8,IF(D42="KG Kinds./Rod.",9,IF(D42="VFL Rodalben",10,IF(D42="TSG Kaiserslautern",11,IF(D42="AC Weisenau",12,IF(D42="ASC Zeilsheim",13,IF(D42="KSV Worms",14,IF(D42="KTH Ehrang I",15,IF(D42="AC Heros Wemmetsweiler",16,IF(D42="AC Altrip II",17,IF(D42="KSV Hostenbach",18,))))))))))))))))))</f>
        <v>15</v>
      </c>
      <c r="L42" s="87">
        <v>272</v>
      </c>
      <c r="M42" s="88" t="s">
        <v>6</v>
      </c>
      <c r="N42" s="88">
        <v>375.2</v>
      </c>
      <c r="O42" s="89">
        <f>IF(L42&gt;N42,2,0)</f>
        <v>0</v>
      </c>
      <c r="P42" s="90" t="s">
        <v>6</v>
      </c>
      <c r="Q42" s="91">
        <f>IF(L42&lt;N42,2,0)</f>
        <v>2</v>
      </c>
    </row>
    <row r="43" spans="1:17" x14ac:dyDescent="0.25">
      <c r="A43" s="18">
        <f t="shared" si="35"/>
        <v>0</v>
      </c>
      <c r="B43" s="19"/>
      <c r="C43" s="20" t="s">
        <v>6</v>
      </c>
      <c r="D43" s="32"/>
      <c r="E43" s="38"/>
      <c r="F43" s="21"/>
      <c r="G43" s="22"/>
      <c r="H43" s="23"/>
      <c r="I43" s="24"/>
      <c r="J43" s="34">
        <f t="shared" si="36"/>
        <v>0</v>
      </c>
      <c r="K43" s="34">
        <f t="shared" si="37"/>
        <v>0</v>
      </c>
      <c r="L43" s="53"/>
      <c r="M43" s="54" t="s">
        <v>6</v>
      </c>
      <c r="N43" s="54"/>
      <c r="O43" s="50">
        <f t="shared" ref="O43:O44" si="38">IF(L43&gt;N43,2,0)</f>
        <v>0</v>
      </c>
      <c r="P43" s="51" t="s">
        <v>6</v>
      </c>
      <c r="Q43" s="52">
        <f t="shared" ref="Q43:Q44" si="39">IF(L43&lt;N43,2,0)</f>
        <v>0</v>
      </c>
    </row>
    <row r="44" spans="1:17" ht="13.8" thickBot="1" x14ac:dyDescent="0.3">
      <c r="A44" s="18">
        <f t="shared" si="35"/>
        <v>0</v>
      </c>
      <c r="B44" s="19"/>
      <c r="C44" s="20"/>
      <c r="D44" s="32"/>
      <c r="E44" s="38"/>
      <c r="F44" s="21"/>
      <c r="G44" s="22"/>
      <c r="H44" s="23"/>
      <c r="I44" s="23"/>
      <c r="J44" s="34">
        <f t="shared" si="36"/>
        <v>0</v>
      </c>
      <c r="K44" s="34">
        <f t="shared" si="37"/>
        <v>0</v>
      </c>
      <c r="L44" s="44"/>
      <c r="M44" s="45"/>
      <c r="N44" s="45"/>
      <c r="O44" s="92">
        <f t="shared" si="38"/>
        <v>0</v>
      </c>
      <c r="P44" s="93" t="s">
        <v>6</v>
      </c>
      <c r="Q44" s="94">
        <f t="shared" si="39"/>
        <v>0</v>
      </c>
    </row>
    <row r="45" spans="1:17" ht="15.6" x14ac:dyDescent="0.3">
      <c r="A45" s="5" t="s">
        <v>24</v>
      </c>
      <c r="B45" s="6"/>
      <c r="C45" s="6"/>
      <c r="D45" s="7">
        <v>44632</v>
      </c>
      <c r="E45" s="6"/>
      <c r="F45" s="27"/>
      <c r="G45" s="28"/>
      <c r="H45" s="29"/>
      <c r="I45" s="29"/>
      <c r="L45" s="98" t="s">
        <v>4</v>
      </c>
      <c r="M45" s="99"/>
      <c r="N45" s="99"/>
      <c r="O45" s="99"/>
      <c r="P45" s="99"/>
      <c r="Q45" s="100"/>
    </row>
    <row r="46" spans="1:17" ht="14.4" thickBot="1" x14ac:dyDescent="0.3">
      <c r="A46" s="12"/>
      <c r="B46" s="13" t="s">
        <v>5</v>
      </c>
      <c r="C46" s="14" t="s">
        <v>6</v>
      </c>
      <c r="D46" s="15" t="s">
        <v>7</v>
      </c>
      <c r="E46" s="16"/>
      <c r="F46" s="17" t="s">
        <v>8</v>
      </c>
      <c r="G46" s="17" t="s">
        <v>9</v>
      </c>
      <c r="H46" s="17" t="s">
        <v>10</v>
      </c>
      <c r="I46" s="17"/>
      <c r="L46" s="44" t="s">
        <v>27</v>
      </c>
      <c r="M46" s="45"/>
      <c r="N46" s="45" t="s">
        <v>28</v>
      </c>
      <c r="O46" s="45" t="s">
        <v>27</v>
      </c>
      <c r="P46" s="46"/>
      <c r="Q46" s="47" t="s">
        <v>28</v>
      </c>
    </row>
    <row r="47" spans="1:17" x14ac:dyDescent="0.25">
      <c r="A47" s="18">
        <f t="shared" ref="A47:A49" si="40">IF(B47="FTG Pfungstadt",1,IF(B47="AC Altrip",2,IF(B47="AC Mutterstadt II",3,IF(B47="KSV Grünstadt II",4,IF(B47="TSG Hassloch",5,IF(B47="KSC 07 Schifferstadt II",6,IF(B47="AV 03 Speyer II",7,IF(B47="KSV Langen II",8,IF(B47="KG Kindsbach/Rodalben",9,IF(B47="VFL Rodalben",10,IF(B47="TSG Kaiserslautern",11,IF(B47="AC Weisenau",12,IF(B47="ASC Zeilsheim",13,IF(B47="KSV Worms",14,IF(B47="KTH Ehrang I",15,IF(B47="AC Heros Wemmetsweiler",16,IF(B47="AC Altrip II",17,IF(B47="KSV Hostenbach",18,))))))))))))))))))</f>
        <v>3</v>
      </c>
      <c r="B47" s="30" t="s">
        <v>19</v>
      </c>
      <c r="C47" s="20" t="s">
        <v>6</v>
      </c>
      <c r="D47" s="32" t="s">
        <v>14</v>
      </c>
      <c r="E47" s="33"/>
      <c r="F47" s="21" t="s">
        <v>71</v>
      </c>
      <c r="G47" s="22" t="s">
        <v>72</v>
      </c>
      <c r="H47" s="23"/>
      <c r="I47" s="24" t="s">
        <v>49</v>
      </c>
      <c r="J47" s="34">
        <f t="shared" ref="J47:J49" si="41">IF(B47="FTG Pfungstadt",1,IF(B47="AC Altrip",2,IF(B47="AC Mutterstadt II",3,IF(B47="KSV Grünstadt II",4,IF(B47="TSG Hassloch",5,IF(B47="KSC 07 Schifferstadt II",6,IF(B47="AV 03 Speyer II",21,IF(B47="KSV Langen II",8,IF(B47="KG Kinds./Rod.",9,IF(B47="VFL Rodalben",10,IF(B47="TSG Kaiserslautern",11,IF(B47="AC Weisenau",12,IF(B47="ASC Zeilsheim",13,IF(B47="KSV Worms",14,IF(B47="KTH Ehrang I",15,IF(B47="AC Heros Wemmetsweiler",16,IF(B47="AC Altrip II",17,IF(B47="KSV Hostenbach",18,))))))))))))))))))</f>
        <v>3</v>
      </c>
      <c r="K47" s="34">
        <f t="shared" ref="K47:K49" si="42">IF(D47="FTG Pfungstadt",1,IF(D47="AC Altrip",2,IF(D47="AC Mutterstadt II",3,IF(D47="KSV Grünstadt II",4,IF(D47="TSG Hassloch",5,IF(D47="KSC 07 Schifferstadt II",6,IF(D47="AV 03 Speyer II",21,IF(D47="KSV Langen II",8,IF(D47="KG Kinds./Rod.",9,IF(D47="VFL Rodalben",10,IF(D47="TSG Kaiserslautern",11,IF(D47="AC Weisenau",12,IF(D47="ASC Zeilsheim",13,IF(D47="KSV Worms",14,IF(D47="KTH Ehrang I",15,IF(D47="AC Heros Wemmetsweiler",16,IF(D47="AC Altrip II",17,IF(D47="KSV Hostenbach",18,))))))))))))))))))</f>
        <v>15</v>
      </c>
      <c r="L47" s="87">
        <v>444.8</v>
      </c>
      <c r="M47" s="88" t="s">
        <v>6</v>
      </c>
      <c r="N47" s="88">
        <v>0</v>
      </c>
      <c r="O47" s="89">
        <f>IF(L47&gt;N47,2,0)</f>
        <v>2</v>
      </c>
      <c r="P47" s="90" t="s">
        <v>6</v>
      </c>
      <c r="Q47" s="91">
        <f>IF(L47&lt;N47,2,0)</f>
        <v>0</v>
      </c>
    </row>
    <row r="48" spans="1:17" s="34" customFormat="1" x14ac:dyDescent="0.25">
      <c r="A48" s="18">
        <f t="shared" si="40"/>
        <v>4</v>
      </c>
      <c r="B48" s="30" t="s">
        <v>16</v>
      </c>
      <c r="C48" s="20" t="s">
        <v>6</v>
      </c>
      <c r="D48" s="32" t="s">
        <v>15</v>
      </c>
      <c r="E48" s="33"/>
      <c r="F48" s="21" t="s">
        <v>68</v>
      </c>
      <c r="G48" s="22" t="s">
        <v>69</v>
      </c>
      <c r="H48" s="25"/>
      <c r="I48" s="25" t="s">
        <v>49</v>
      </c>
      <c r="J48" s="34">
        <f t="shared" si="41"/>
        <v>4</v>
      </c>
      <c r="K48" s="34">
        <f t="shared" si="42"/>
        <v>13</v>
      </c>
      <c r="L48" s="53">
        <v>242</v>
      </c>
      <c r="M48" s="54" t="s">
        <v>6</v>
      </c>
      <c r="N48" s="54">
        <v>270.5</v>
      </c>
      <c r="O48" s="50">
        <f t="shared" ref="O48:O49" si="43">IF(L48&gt;N48,2,0)</f>
        <v>0</v>
      </c>
      <c r="P48" s="51" t="s">
        <v>6</v>
      </c>
      <c r="Q48" s="52">
        <f t="shared" ref="Q48:Q49" si="44">IF(L48&lt;N48,2,0)</f>
        <v>2</v>
      </c>
    </row>
    <row r="49" spans="1:18" ht="13.8" thickBot="1" x14ac:dyDescent="0.3">
      <c r="A49" s="18">
        <f t="shared" si="40"/>
        <v>0</v>
      </c>
      <c r="B49" s="30"/>
      <c r="C49" s="20"/>
      <c r="D49" s="32"/>
      <c r="E49" s="33"/>
      <c r="F49" s="21"/>
      <c r="G49" s="22"/>
      <c r="H49" s="23"/>
      <c r="I49" s="23"/>
      <c r="J49" s="34">
        <f t="shared" si="41"/>
        <v>0</v>
      </c>
      <c r="K49" s="34">
        <f t="shared" si="42"/>
        <v>0</v>
      </c>
      <c r="L49" s="44"/>
      <c r="M49" s="45"/>
      <c r="N49" s="45"/>
      <c r="O49" s="92">
        <f t="shared" si="43"/>
        <v>0</v>
      </c>
      <c r="P49" s="93" t="s">
        <v>6</v>
      </c>
      <c r="Q49" s="94">
        <f t="shared" si="44"/>
        <v>0</v>
      </c>
    </row>
    <row r="50" spans="1:18" ht="15.6" x14ac:dyDescent="0.3">
      <c r="A50" s="5" t="s">
        <v>25</v>
      </c>
      <c r="B50" s="6"/>
      <c r="C50" s="6"/>
      <c r="D50" s="7">
        <v>44646</v>
      </c>
      <c r="E50" s="6"/>
      <c r="F50" s="27"/>
      <c r="G50" s="28"/>
      <c r="H50" s="29"/>
      <c r="I50" s="29"/>
      <c r="L50" s="98" t="s">
        <v>4</v>
      </c>
      <c r="M50" s="99"/>
      <c r="N50" s="99"/>
      <c r="O50" s="99"/>
      <c r="P50" s="99"/>
      <c r="Q50" s="100"/>
    </row>
    <row r="51" spans="1:18" ht="14.4" thickBot="1" x14ac:dyDescent="0.3">
      <c r="A51" s="12"/>
      <c r="B51" s="13" t="s">
        <v>5</v>
      </c>
      <c r="C51" s="14" t="s">
        <v>6</v>
      </c>
      <c r="D51" s="15" t="s">
        <v>7</v>
      </c>
      <c r="E51" s="16"/>
      <c r="F51" s="17" t="s">
        <v>8</v>
      </c>
      <c r="G51" s="17" t="s">
        <v>9</v>
      </c>
      <c r="H51" s="17" t="s">
        <v>10</v>
      </c>
      <c r="I51" s="17"/>
      <c r="L51" s="44" t="s">
        <v>27</v>
      </c>
      <c r="M51" s="45"/>
      <c r="N51" s="45" t="s">
        <v>28</v>
      </c>
      <c r="O51" s="45" t="s">
        <v>27</v>
      </c>
      <c r="P51" s="46"/>
      <c r="Q51" s="47" t="s">
        <v>28</v>
      </c>
    </row>
    <row r="52" spans="1:18" x14ac:dyDescent="0.25">
      <c r="A52" s="18">
        <f t="shared" ref="A52:A54" si="45">IF(B52="FTG Pfungstadt",1,IF(B52="AC Altrip",2,IF(B52="AC Mutterstadt II",3,IF(B52="KSV Grünstadt II",4,IF(B52="TSG Hassloch",5,IF(B52="KSC 07 Schifferstadt II",6,IF(B52="AV 03 Speyer II",7,IF(B52="KSV Langen II",8,IF(B52="KG Kindsbach/Rodalben",9,IF(B52="VFL Rodalben",10,IF(B52="TSG Kaiserslautern",11,IF(B52="AC Weisenau",12,IF(B52="ASC Zeilsheim",13,IF(B52="KSV Worms",14,IF(B52="KTH Ehrang I",15,IF(B52="AC Heros Wemmetsweiler",16,IF(B52="AC Altrip II",17,IF(B52="KSV Hostenbach",18,))))))))))))))))))</f>
        <v>3</v>
      </c>
      <c r="B52" s="30" t="s">
        <v>19</v>
      </c>
      <c r="C52" s="20" t="s">
        <v>6</v>
      </c>
      <c r="D52" s="32" t="s">
        <v>16</v>
      </c>
      <c r="E52" s="33"/>
      <c r="F52" s="21" t="s">
        <v>71</v>
      </c>
      <c r="G52" s="22" t="s">
        <v>72</v>
      </c>
      <c r="H52" s="23" t="s">
        <v>40</v>
      </c>
      <c r="I52" s="23"/>
      <c r="J52" s="34">
        <f t="shared" ref="J52:J54" si="46">IF(B52="FTG Pfungstadt",1,IF(B52="AC Altrip",2,IF(B52="AC Mutterstadt II",3,IF(B52="KSV Grünstadt II",4,IF(B52="TSG Hassloch",5,IF(B52="KSC 07 Schifferstadt II",6,IF(B52="AV 03 Speyer II",21,IF(B52="KSV Langen II",8,IF(B52="KG Kinds./Rod.",9,IF(B52="VFL Rodalben",10,IF(B52="TSG Kaiserslautern",11,IF(B52="AC Weisenau",12,IF(B52="ASC Zeilsheim",13,IF(B52="KSV Worms",14,IF(B52="KTH Ehrang I",15,IF(B52="AC Heros Wemmetsweiler",16,IF(B52="AC Altrip II",17,IF(B52="KSV Hostenbach",18,))))))))))))))))))</f>
        <v>3</v>
      </c>
      <c r="K52" s="34">
        <f t="shared" ref="K52:K54" si="47">IF(D52="FTG Pfungstadt",1,IF(D52="AC Altrip",2,IF(D52="AC Mutterstadt II",3,IF(D52="KSV Grünstadt II",4,IF(D52="TSG Hassloch",5,IF(D52="KSC 07 Schifferstadt II",6,IF(D52="AV 03 Speyer II",21,IF(D52="KSV Langen II",8,IF(D52="KG Kinds./Rod.",9,IF(D52="VFL Rodalben",10,IF(D52="TSG Kaiserslautern",11,IF(D52="AC Weisenau",12,IF(D52="ASC Zeilsheim",13,IF(D52="KSV Worms",14,IF(D52="KTH Ehrang I",15,IF(D52="AC Heros Wemmetsweiler",16,IF(D52="AC Altrip II",17,IF(D52="KSV Hostenbach",18,))))))))))))))))))</f>
        <v>4</v>
      </c>
      <c r="L52" s="87">
        <v>325.60000000000002</v>
      </c>
      <c r="M52" s="88" t="s">
        <v>6</v>
      </c>
      <c r="N52" s="88">
        <v>255</v>
      </c>
      <c r="O52" s="89">
        <f>IF(L52&gt;N52,2,0)</f>
        <v>2</v>
      </c>
      <c r="P52" s="90" t="s">
        <v>6</v>
      </c>
      <c r="Q52" s="91">
        <f>IF(L52&lt;N52,2,0)</f>
        <v>0</v>
      </c>
    </row>
    <row r="53" spans="1:18" x14ac:dyDescent="0.25">
      <c r="A53" s="18">
        <f t="shared" si="45"/>
        <v>0</v>
      </c>
      <c r="B53" s="30"/>
      <c r="C53" s="20" t="s">
        <v>6</v>
      </c>
      <c r="D53" s="32"/>
      <c r="E53" s="33"/>
      <c r="F53" s="21"/>
      <c r="G53" s="22"/>
      <c r="H53" s="23"/>
      <c r="I53" s="23"/>
      <c r="J53" s="34">
        <f t="shared" si="46"/>
        <v>0</v>
      </c>
      <c r="K53" s="34">
        <f t="shared" si="47"/>
        <v>0</v>
      </c>
      <c r="L53" s="53"/>
      <c r="M53" s="54" t="s">
        <v>6</v>
      </c>
      <c r="N53" s="54"/>
      <c r="O53" s="50">
        <f t="shared" ref="O53:O54" si="48">IF(L53&gt;N53,2,0)</f>
        <v>0</v>
      </c>
      <c r="P53" s="51" t="s">
        <v>6</v>
      </c>
      <c r="Q53" s="52">
        <f t="shared" ref="Q53:Q54" si="49">IF(L53&lt;N53,2,0)</f>
        <v>0</v>
      </c>
    </row>
    <row r="54" spans="1:18" s="34" customFormat="1" ht="13.8" thickBot="1" x14ac:dyDescent="0.3">
      <c r="A54" s="18">
        <f t="shared" si="45"/>
        <v>0</v>
      </c>
      <c r="B54" s="30"/>
      <c r="C54" s="20"/>
      <c r="D54" s="32"/>
      <c r="E54" s="33"/>
      <c r="F54" s="21"/>
      <c r="G54" s="22"/>
      <c r="H54" s="25"/>
      <c r="I54" s="25"/>
      <c r="J54" s="34">
        <f t="shared" si="46"/>
        <v>0</v>
      </c>
      <c r="K54" s="34">
        <f t="shared" si="47"/>
        <v>0</v>
      </c>
      <c r="L54" s="44"/>
      <c r="M54" s="45"/>
      <c r="N54" s="45"/>
      <c r="O54" s="92">
        <f t="shared" si="48"/>
        <v>0</v>
      </c>
      <c r="P54" s="93" t="s">
        <v>6</v>
      </c>
      <c r="Q54" s="94">
        <f t="shared" si="49"/>
        <v>0</v>
      </c>
    </row>
    <row r="57" spans="1:18" ht="17.399999999999999" x14ac:dyDescent="0.3">
      <c r="H57" s="1"/>
      <c r="I57" s="86" t="s">
        <v>37</v>
      </c>
      <c r="J57" s="86"/>
      <c r="K57" s="86"/>
      <c r="L57" s="95" t="s">
        <v>38</v>
      </c>
      <c r="M57" s="95"/>
      <c r="N57" s="95"/>
      <c r="O57" s="95" t="s">
        <v>39</v>
      </c>
      <c r="P57" s="95"/>
      <c r="Q57" s="95"/>
    </row>
    <row r="58" spans="1:18" ht="17.399999999999999" x14ac:dyDescent="0.3">
      <c r="H58" s="83">
        <v>3</v>
      </c>
      <c r="I58" s="84" t="str">
        <f>VLOOKUP(H58,Wiegezeiten!$B$3:$E$22,2,FALSE)</f>
        <v>AC 1892 Mutterstadt II</v>
      </c>
      <c r="J58" s="84"/>
      <c r="K58" s="84"/>
      <c r="L58" s="85">
        <f>SUMIF($J$7:$J$56,H58,$L$7:$L$56)+SUMIF($K$7:$K$56,H58,$N$7:$N$56)</f>
        <v>2219.4</v>
      </c>
      <c r="M58" s="84" t="s">
        <v>6</v>
      </c>
      <c r="N58" s="85">
        <f>SUMIF($J$7:$J$56,H58,$N$7:$N$56)+SUMIF($K$7:$K$56,H58,$L$7:$L$56)</f>
        <v>1351.8000000000002</v>
      </c>
      <c r="O58" s="85">
        <f>SUMIF($J$7:$J$56,H58,$O$7:$O$56)+SUMIF($K$7:$K$56,H58,$Q$7:$Q$56)</f>
        <v>12</v>
      </c>
      <c r="P58" s="84" t="s">
        <v>6</v>
      </c>
      <c r="Q58" s="85">
        <f>SUMIF($J$7:$J$56,H58,$Q$7:$Q$56)+SUMIF($K$7:$K$56,H58,$O$7:$O$56)</f>
        <v>0</v>
      </c>
      <c r="R58" s="86" t="s">
        <v>81</v>
      </c>
    </row>
    <row r="59" spans="1:18" ht="17.399999999999999" x14ac:dyDescent="0.3">
      <c r="H59" s="83">
        <v>15</v>
      </c>
      <c r="I59" s="84" t="str">
        <f>VLOOKUP(H59,Wiegezeiten!$B$3:$E$22,2,FALSE)</f>
        <v>KTH Ehrang I</v>
      </c>
      <c r="J59" s="84"/>
      <c r="K59" s="84"/>
      <c r="L59" s="85">
        <f>SUMIF($J$7:$J$56,H59,$L$7:$L$56)+SUMIF($K$7:$K$56,H59,$N$7:$N$56)</f>
        <v>1910.8000000000002</v>
      </c>
      <c r="M59" s="84" t="s">
        <v>6</v>
      </c>
      <c r="N59" s="85">
        <f>SUMIF($J$7:$J$56,H59,$N$7:$N$56)+SUMIF($K$7:$K$56,H59,$L$7:$L$56)</f>
        <v>1945.5</v>
      </c>
      <c r="O59" s="85">
        <f>SUMIF($J$7:$J$56,H59,$O$7:$O$56)+SUMIF($K$7:$K$56,H59,$Q$7:$Q$56)</f>
        <v>8</v>
      </c>
      <c r="P59" s="84" t="s">
        <v>6</v>
      </c>
      <c r="Q59" s="85">
        <f>SUMIF($J$7:$J$56,H59,$Q$7:$Q$56)+SUMIF($K$7:$K$56,H59,$O$7:$O$56)</f>
        <v>4</v>
      </c>
      <c r="R59" s="86" t="s">
        <v>82</v>
      </c>
    </row>
    <row r="60" spans="1:18" ht="17.399999999999999" x14ac:dyDescent="0.3">
      <c r="H60" s="83">
        <v>13</v>
      </c>
      <c r="I60" s="84" t="str">
        <f>VLOOKUP(H60,Wiegezeiten!$B$3:$E$22,2,FALSE)</f>
        <v>ASC Zeilsheim</v>
      </c>
      <c r="J60" s="84"/>
      <c r="K60" s="84"/>
      <c r="L60" s="85">
        <f>SUMIF($J$7:$J$56,H60,$L$7:$L$56)+SUMIF($K$7:$K$56,H60,$N$7:$N$56)</f>
        <v>1655.6</v>
      </c>
      <c r="M60" s="84" t="s">
        <v>6</v>
      </c>
      <c r="N60" s="85">
        <f>SUMIF($J$7:$J$56,H60,$N$7:$N$56)+SUMIF($K$7:$K$56,H60,$L$7:$L$56)</f>
        <v>2158</v>
      </c>
      <c r="O60" s="85">
        <f>SUMIF($J$7:$J$56,H60,$O$7:$O$56)+SUMIF($K$7:$K$56,H60,$Q$7:$Q$56)</f>
        <v>2</v>
      </c>
      <c r="P60" s="84" t="s">
        <v>6</v>
      </c>
      <c r="Q60" s="85">
        <f>SUMIF($J$7:$J$56,H60,$Q$7:$Q$56)+SUMIF($K$7:$K$56,H60,$O$7:$O$56)</f>
        <v>10</v>
      </c>
      <c r="R60" s="86" t="s">
        <v>83</v>
      </c>
    </row>
    <row r="61" spans="1:18" ht="17.399999999999999" x14ac:dyDescent="0.3">
      <c r="H61" s="83">
        <v>4</v>
      </c>
      <c r="I61" s="84" t="str">
        <f>VLOOKUP(H61,Wiegezeiten!$B$3:$E$22,2,FALSE)</f>
        <v>KSV Grünstadt II</v>
      </c>
      <c r="J61" s="84"/>
      <c r="K61" s="84"/>
      <c r="L61" s="85">
        <f>SUMIF($J$7:$J$56,H61,$L$7:$L$56)+SUMIF($K$7:$K$56,H61,$N$7:$N$56)</f>
        <v>1590.4</v>
      </c>
      <c r="M61" s="84" t="s">
        <v>6</v>
      </c>
      <c r="N61" s="85">
        <f>SUMIF($J$7:$J$56,H61,$N$7:$N$56)+SUMIF($K$7:$K$56,H61,$L$7:$L$56)</f>
        <v>1920.9</v>
      </c>
      <c r="O61" s="85">
        <f>SUMIF($J$7:$J$56,H61,$O$7:$O$56)+SUMIF($K$7:$K$56,H61,$Q$7:$Q$56)</f>
        <v>2</v>
      </c>
      <c r="P61" s="84" t="s">
        <v>6</v>
      </c>
      <c r="Q61" s="85">
        <f>SUMIF($J$7:$J$56,H61,$Q$7:$Q$56)+SUMIF($K$7:$K$56,H61,$O$7:$O$56)</f>
        <v>10</v>
      </c>
      <c r="R61" s="86" t="s">
        <v>84</v>
      </c>
    </row>
  </sheetData>
  <sortState ref="H58:Q61">
    <sortCondition descending="1" ref="O58:O61"/>
    <sortCondition ref="Q58:Q61"/>
    <sortCondition descending="1" ref="L58:L61"/>
    <sortCondition ref="N58:N61"/>
  </sortState>
  <mergeCells count="22">
    <mergeCell ref="A1:I1"/>
    <mergeCell ref="A2:I2"/>
    <mergeCell ref="A3:I3"/>
    <mergeCell ref="A4:I4"/>
    <mergeCell ref="D7:E7"/>
    <mergeCell ref="D9:E9"/>
    <mergeCell ref="D12:E12"/>
    <mergeCell ref="D13:E13"/>
    <mergeCell ref="D14:E14"/>
    <mergeCell ref="L5:Q5"/>
    <mergeCell ref="L10:Q10"/>
    <mergeCell ref="D8:E8"/>
    <mergeCell ref="L45:Q45"/>
    <mergeCell ref="L50:Q50"/>
    <mergeCell ref="L57:N57"/>
    <mergeCell ref="O57:Q57"/>
    <mergeCell ref="L15:Q15"/>
    <mergeCell ref="L20:Q20"/>
    <mergeCell ref="L25:Q25"/>
    <mergeCell ref="L30:Q30"/>
    <mergeCell ref="L35:Q35"/>
    <mergeCell ref="L40:Q40"/>
  </mergeCells>
  <pageMargins left="0.39370078740157483" right="0.19685039370078741" top="0" bottom="0" header="0.51181102362204722" footer="0.51181102362204722"/>
  <pageSetup paperSize="9" scale="8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2A461-87DA-410F-BF23-CBD5B887A3D4}">
  <dimension ref="B2:F22"/>
  <sheetViews>
    <sheetView zoomScale="90" zoomScaleNormal="90" workbookViewId="0">
      <selection activeCell="B23" sqref="B23"/>
    </sheetView>
  </sheetViews>
  <sheetFormatPr baseColWidth="10" defaultColWidth="11.44140625" defaultRowHeight="13.8" x14ac:dyDescent="0.25"/>
  <cols>
    <col min="1" max="1" width="11.44140625" style="72"/>
    <col min="2" max="2" width="3.33203125" style="72" bestFit="1" customWidth="1"/>
    <col min="3" max="3" width="26.109375" style="72" bestFit="1" customWidth="1"/>
    <col min="4" max="4" width="14.33203125" style="73" bestFit="1" customWidth="1"/>
    <col min="5" max="5" width="18.6640625" style="73" bestFit="1" customWidth="1"/>
    <col min="6" max="16384" width="11.44140625" style="72"/>
  </cols>
  <sheetData>
    <row r="2" spans="2:6" ht="14.4" thickBot="1" x14ac:dyDescent="0.3"/>
    <row r="3" spans="2:6" ht="14.4" thickBot="1" x14ac:dyDescent="0.3">
      <c r="C3" s="74" t="s">
        <v>37</v>
      </c>
      <c r="D3" s="75" t="s">
        <v>63</v>
      </c>
      <c r="E3" s="76" t="s">
        <v>64</v>
      </c>
    </row>
    <row r="4" spans="2:6" x14ac:dyDescent="0.25">
      <c r="B4" s="77">
        <v>1</v>
      </c>
      <c r="C4" s="78" t="s">
        <v>65</v>
      </c>
      <c r="D4" s="79" t="s">
        <v>66</v>
      </c>
      <c r="E4" s="79" t="s">
        <v>67</v>
      </c>
    </row>
    <row r="5" spans="2:6" x14ac:dyDescent="0.25">
      <c r="B5" s="77">
        <v>2</v>
      </c>
      <c r="C5" s="80" t="s">
        <v>35</v>
      </c>
      <c r="D5" s="81" t="s">
        <v>68</v>
      </c>
      <c r="E5" s="81" t="s">
        <v>69</v>
      </c>
    </row>
    <row r="6" spans="2:6" x14ac:dyDescent="0.25">
      <c r="B6" s="77">
        <v>3</v>
      </c>
      <c r="C6" s="80" t="s">
        <v>70</v>
      </c>
      <c r="D6" s="81" t="s">
        <v>71</v>
      </c>
      <c r="E6" s="81" t="s">
        <v>72</v>
      </c>
    </row>
    <row r="7" spans="2:6" x14ac:dyDescent="0.25">
      <c r="B7" s="77">
        <v>4</v>
      </c>
      <c r="C7" s="80" t="s">
        <v>16</v>
      </c>
      <c r="D7" s="81" t="s">
        <v>68</v>
      </c>
      <c r="E7" s="81" t="s">
        <v>69</v>
      </c>
    </row>
    <row r="8" spans="2:6" x14ac:dyDescent="0.25">
      <c r="B8" s="77">
        <v>5</v>
      </c>
      <c r="C8" s="80" t="s">
        <v>29</v>
      </c>
      <c r="D8" s="81" t="s">
        <v>68</v>
      </c>
      <c r="E8" s="81" t="s">
        <v>69</v>
      </c>
      <c r="F8" s="77" t="s">
        <v>73</v>
      </c>
    </row>
    <row r="9" spans="2:6" x14ac:dyDescent="0.25">
      <c r="B9" s="77">
        <v>6</v>
      </c>
      <c r="C9" s="80" t="s">
        <v>74</v>
      </c>
      <c r="D9" s="81" t="s">
        <v>75</v>
      </c>
      <c r="E9" s="81" t="s">
        <v>68</v>
      </c>
    </row>
    <row r="10" spans="2:6" x14ac:dyDescent="0.25">
      <c r="B10" s="77">
        <v>8</v>
      </c>
      <c r="C10" s="80" t="s">
        <v>76</v>
      </c>
      <c r="D10" s="81" t="s">
        <v>67</v>
      </c>
      <c r="E10" s="81" t="s">
        <v>75</v>
      </c>
    </row>
    <row r="11" spans="2:6" x14ac:dyDescent="0.25">
      <c r="B11" s="77">
        <v>9</v>
      </c>
      <c r="C11" s="80" t="s">
        <v>17</v>
      </c>
      <c r="D11" s="81" t="s">
        <v>68</v>
      </c>
      <c r="E11" s="81" t="s">
        <v>69</v>
      </c>
      <c r="F11" s="77" t="s">
        <v>77</v>
      </c>
    </row>
    <row r="12" spans="2:6" x14ac:dyDescent="0.25">
      <c r="B12" s="77">
        <v>11</v>
      </c>
      <c r="C12" s="80" t="s">
        <v>36</v>
      </c>
      <c r="D12" s="81" t="s">
        <v>68</v>
      </c>
      <c r="E12" s="81" t="s">
        <v>69</v>
      </c>
    </row>
    <row r="13" spans="2:6" x14ac:dyDescent="0.25">
      <c r="B13" s="77">
        <v>12</v>
      </c>
      <c r="C13" s="80" t="s">
        <v>32</v>
      </c>
      <c r="D13" s="81" t="s">
        <v>75</v>
      </c>
      <c r="E13" s="81" t="s">
        <v>68</v>
      </c>
    </row>
    <row r="14" spans="2:6" x14ac:dyDescent="0.25">
      <c r="B14" s="77">
        <v>13</v>
      </c>
      <c r="C14" s="80" t="s">
        <v>15</v>
      </c>
      <c r="D14" s="81" t="s">
        <v>66</v>
      </c>
      <c r="E14" s="81" t="s">
        <v>67</v>
      </c>
    </row>
    <row r="15" spans="2:6" x14ac:dyDescent="0.25">
      <c r="B15" s="77">
        <v>14</v>
      </c>
      <c r="C15" s="80" t="s">
        <v>31</v>
      </c>
      <c r="D15" s="81" t="s">
        <v>68</v>
      </c>
      <c r="E15" s="81" t="s">
        <v>69</v>
      </c>
    </row>
    <row r="16" spans="2:6" x14ac:dyDescent="0.25">
      <c r="B16" s="77">
        <v>15</v>
      </c>
      <c r="C16" s="80" t="s">
        <v>14</v>
      </c>
      <c r="D16" s="81" t="s">
        <v>68</v>
      </c>
      <c r="E16" s="81" t="s">
        <v>69</v>
      </c>
    </row>
    <row r="17" spans="2:5" x14ac:dyDescent="0.25">
      <c r="B17" s="77">
        <v>16</v>
      </c>
      <c r="C17" s="80" t="s">
        <v>78</v>
      </c>
      <c r="D17" s="81" t="s">
        <v>75</v>
      </c>
      <c r="E17" s="81" t="s">
        <v>68</v>
      </c>
    </row>
    <row r="18" spans="2:5" x14ac:dyDescent="0.25">
      <c r="B18" s="77">
        <v>17</v>
      </c>
      <c r="C18" s="80" t="s">
        <v>79</v>
      </c>
      <c r="D18" s="81"/>
      <c r="E18" s="81"/>
    </row>
    <row r="19" spans="2:5" ht="14.4" thickBot="1" x14ac:dyDescent="0.3">
      <c r="B19" s="77">
        <v>18</v>
      </c>
      <c r="C19" s="80" t="s">
        <v>30</v>
      </c>
      <c r="D19" s="81" t="s">
        <v>68</v>
      </c>
      <c r="E19" s="81" t="s">
        <v>69</v>
      </c>
    </row>
    <row r="20" spans="2:5" ht="14.4" thickBot="1" x14ac:dyDescent="0.3">
      <c r="B20" s="77">
        <v>19</v>
      </c>
      <c r="C20" s="82" t="s">
        <v>33</v>
      </c>
      <c r="D20" s="79" t="s">
        <v>66</v>
      </c>
      <c r="E20" s="79" t="s">
        <v>67</v>
      </c>
    </row>
    <row r="21" spans="2:5" x14ac:dyDescent="0.25">
      <c r="B21" s="77">
        <v>20</v>
      </c>
      <c r="C21" s="82" t="s">
        <v>80</v>
      </c>
      <c r="D21" s="79" t="s">
        <v>66</v>
      </c>
      <c r="E21" s="79" t="s">
        <v>67</v>
      </c>
    </row>
    <row r="22" spans="2:5" x14ac:dyDescent="0.25">
      <c r="B22" s="77">
        <v>21</v>
      </c>
      <c r="C22" s="82" t="s">
        <v>34</v>
      </c>
      <c r="D22" s="81" t="s">
        <v>68</v>
      </c>
      <c r="E22" s="81" t="s">
        <v>69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OL_21_22</vt:lpstr>
      <vt:lpstr>RL_21_22</vt:lpstr>
      <vt:lpstr>Wiegezeiten</vt:lpstr>
      <vt:lpstr>OL_21_22!Druckbereich</vt:lpstr>
      <vt:lpstr>RL_21_22!Druckbereich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Eichner Dennis</dc:creator>
  <cp:lastModifiedBy>Eichner Dennis</cp:lastModifiedBy>
  <dcterms:created xsi:type="dcterms:W3CDTF">2022-03-24T05:53:59Z</dcterms:created>
  <dcterms:modified xsi:type="dcterms:W3CDTF">2022-04-10T06:21:22Z</dcterms:modified>
</cp:coreProperties>
</file>