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61" i="1" l="1"/>
  <c r="C161" i="1"/>
  <c r="G160" i="1"/>
  <c r="C160" i="1"/>
  <c r="G158" i="1"/>
  <c r="C9" i="1"/>
  <c r="G9" i="1"/>
  <c r="C192" i="1"/>
  <c r="G192" i="1"/>
  <c r="C173" i="1"/>
  <c r="G173" i="1"/>
  <c r="C175" i="1"/>
  <c r="G175" i="1"/>
  <c r="C176" i="1"/>
  <c r="G176" i="1"/>
  <c r="C171" i="1"/>
  <c r="G171" i="1"/>
  <c r="C174" i="1"/>
  <c r="G174" i="1"/>
  <c r="C155" i="1"/>
  <c r="G155" i="1"/>
  <c r="C158" i="1"/>
  <c r="C153" i="1"/>
  <c r="G153" i="1"/>
  <c r="C143" i="1"/>
  <c r="G143" i="1"/>
  <c r="C145" i="1"/>
  <c r="G145" i="1"/>
  <c r="C149" i="1"/>
  <c r="G149" i="1"/>
  <c r="C148" i="1"/>
  <c r="G148" i="1"/>
  <c r="G140" i="1"/>
  <c r="C140" i="1"/>
  <c r="C134" i="1"/>
  <c r="G134" i="1"/>
  <c r="C130" i="1"/>
  <c r="G130" i="1"/>
  <c r="C54" i="1"/>
  <c r="G54" i="1"/>
  <c r="G53" i="1"/>
  <c r="C53" i="1"/>
  <c r="C52" i="1"/>
  <c r="G52" i="1"/>
  <c r="G46" i="1"/>
  <c r="C46" i="1"/>
  <c r="G39" i="1"/>
  <c r="C39" i="1"/>
  <c r="C44" i="1"/>
  <c r="G44" i="1"/>
  <c r="C45" i="1"/>
  <c r="G45" i="1"/>
  <c r="G33" i="1"/>
  <c r="C33" i="1"/>
  <c r="G28" i="1"/>
  <c r="C28" i="1"/>
  <c r="G29" i="1"/>
  <c r="C29" i="1"/>
  <c r="C27" i="1"/>
  <c r="G27" i="1"/>
  <c r="C23" i="1"/>
  <c r="G23" i="1"/>
  <c r="G17" i="1"/>
  <c r="C17" i="1"/>
  <c r="G19" i="1" l="1"/>
  <c r="C19" i="1"/>
  <c r="G14" i="1"/>
  <c r="C14" i="1"/>
  <c r="C8" i="1"/>
  <c r="G8" i="1"/>
  <c r="C20" i="1"/>
  <c r="G20" i="1"/>
  <c r="C178" i="1" l="1"/>
  <c r="G178" i="1"/>
  <c r="G172" i="1" l="1"/>
  <c r="G179" i="1"/>
  <c r="C179" i="1"/>
  <c r="C42" i="1"/>
  <c r="G42" i="1"/>
  <c r="C31" i="1"/>
  <c r="G31" i="1"/>
  <c r="C30" i="1"/>
  <c r="G30" i="1"/>
  <c r="C32" i="1"/>
  <c r="G32" i="1"/>
  <c r="C10" i="1"/>
  <c r="G10" i="1"/>
  <c r="C377" i="1" l="1"/>
  <c r="G377" i="1"/>
  <c r="G332" i="1"/>
  <c r="C332" i="1"/>
  <c r="G379" i="1" l="1"/>
  <c r="C379" i="1"/>
  <c r="C225" i="1"/>
  <c r="G225" i="1"/>
  <c r="C40" i="1"/>
  <c r="G40" i="1"/>
  <c r="C353" i="1"/>
  <c r="G353" i="1"/>
  <c r="C354" i="1"/>
  <c r="G354" i="1"/>
  <c r="C355" i="1"/>
  <c r="G355" i="1"/>
  <c r="C356" i="1"/>
  <c r="G356" i="1"/>
  <c r="C357" i="1"/>
  <c r="G357" i="1"/>
  <c r="G351" i="1"/>
  <c r="C351" i="1"/>
  <c r="G292" i="1"/>
  <c r="C292" i="1"/>
  <c r="G94" i="1"/>
  <c r="C94" i="1"/>
  <c r="G101" i="1"/>
  <c r="C101" i="1"/>
  <c r="G109" i="1" l="1"/>
  <c r="C109" i="1"/>
  <c r="G93" i="1"/>
  <c r="C93" i="1"/>
  <c r="G304" i="1" l="1"/>
  <c r="C304" i="1"/>
  <c r="G305" i="1"/>
  <c r="C305" i="1"/>
  <c r="G95" i="1" l="1"/>
  <c r="C95" i="1"/>
  <c r="G282" i="1"/>
  <c r="C282" i="1"/>
  <c r="C118" i="1"/>
  <c r="G118" i="1"/>
  <c r="G325" i="1" l="1"/>
  <c r="C325" i="1"/>
  <c r="G228" i="1"/>
  <c r="C228" i="1"/>
  <c r="G321" i="1" l="1"/>
  <c r="C321" i="1"/>
  <c r="G97" i="1"/>
  <c r="C97" i="1"/>
  <c r="G284" i="1" l="1"/>
  <c r="C284" i="1"/>
  <c r="G364" i="1" l="1"/>
  <c r="C364" i="1"/>
  <c r="G307" i="1" l="1"/>
  <c r="C307" i="1"/>
  <c r="G308" i="1"/>
  <c r="G362" i="1" l="1"/>
  <c r="G363" i="1"/>
  <c r="G365" i="1"/>
  <c r="G366" i="1"/>
  <c r="G367" i="1"/>
  <c r="G368" i="1"/>
  <c r="G372" i="1"/>
  <c r="G370" i="1"/>
  <c r="G369" i="1"/>
  <c r="G373" i="1"/>
  <c r="G374" i="1"/>
  <c r="G371" i="1"/>
  <c r="G375" i="1"/>
  <c r="G376" i="1"/>
  <c r="G378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59" i="1"/>
  <c r="G361" i="1"/>
  <c r="G360" i="1"/>
  <c r="G358" i="1"/>
  <c r="G344" i="1"/>
  <c r="G348" i="1"/>
  <c r="G350" i="1"/>
  <c r="G341" i="1"/>
  <c r="G346" i="1"/>
  <c r="G345" i="1"/>
  <c r="G349" i="1"/>
  <c r="G342" i="1"/>
  <c r="G347" i="1"/>
  <c r="G352" i="1"/>
  <c r="G343" i="1"/>
  <c r="G335" i="1"/>
  <c r="G336" i="1"/>
  <c r="G337" i="1"/>
  <c r="G338" i="1"/>
  <c r="G339" i="1"/>
  <c r="G340" i="1"/>
  <c r="G274" i="1"/>
  <c r="G286" i="1"/>
  <c r="G265" i="1"/>
  <c r="G30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81" i="1"/>
  <c r="G245" i="1"/>
  <c r="G246" i="1"/>
  <c r="G247" i="1"/>
  <c r="G248" i="1"/>
  <c r="G249" i="1"/>
  <c r="G250" i="1"/>
  <c r="G251" i="1"/>
  <c r="G312" i="1"/>
  <c r="G252" i="1"/>
  <c r="G253" i="1"/>
  <c r="G254" i="1"/>
  <c r="G255" i="1"/>
  <c r="G256" i="1"/>
  <c r="G257" i="1"/>
  <c r="G258" i="1"/>
  <c r="G259" i="1"/>
  <c r="G270" i="1"/>
  <c r="G260" i="1"/>
  <c r="G283" i="1"/>
  <c r="G301" i="1"/>
  <c r="G298" i="1"/>
  <c r="G285" i="1"/>
  <c r="G287" i="1"/>
  <c r="G291" i="1"/>
  <c r="G290" i="1"/>
  <c r="G303" i="1"/>
  <c r="G310" i="1"/>
  <c r="G294" i="1"/>
  <c r="G293" i="1"/>
  <c r="G261" i="1"/>
  <c r="G295" i="1"/>
  <c r="G319" i="1"/>
  <c r="G318" i="1"/>
  <c r="G299" i="1"/>
  <c r="G300" i="1"/>
  <c r="G297" i="1"/>
  <c r="G320" i="1"/>
  <c r="G306" i="1"/>
  <c r="G269" i="1"/>
  <c r="G288" i="1"/>
  <c r="G273" i="1"/>
  <c r="G271" i="1"/>
  <c r="G289" i="1"/>
  <c r="G329" i="1"/>
  <c r="G309" i="1"/>
  <c r="G311" i="1"/>
  <c r="G315" i="1"/>
  <c r="G296" i="1"/>
  <c r="G313" i="1"/>
  <c r="G316" i="1"/>
  <c r="G276" i="1"/>
  <c r="G264" i="1"/>
  <c r="G279" i="1"/>
  <c r="G275" i="1"/>
  <c r="G323" i="1"/>
  <c r="G322" i="1"/>
  <c r="G324" i="1"/>
  <c r="G278" i="1"/>
  <c r="G263" i="1"/>
  <c r="G326" i="1"/>
  <c r="G314" i="1"/>
  <c r="G232" i="1"/>
  <c r="G330" i="1"/>
  <c r="G327" i="1"/>
  <c r="G328" i="1"/>
  <c r="G317" i="1"/>
  <c r="G331" i="1"/>
  <c r="G277" i="1"/>
  <c r="G231" i="1"/>
  <c r="G267" i="1"/>
  <c r="G333" i="1"/>
  <c r="G262" i="1"/>
  <c r="G230" i="1"/>
  <c r="G334" i="1"/>
  <c r="G266" i="1"/>
  <c r="G272" i="1"/>
  <c r="G268" i="1"/>
  <c r="G280" i="1"/>
  <c r="G227" i="1"/>
  <c r="G195" i="1"/>
  <c r="G196" i="1"/>
  <c r="G197" i="1"/>
  <c r="G198" i="1"/>
  <c r="G199" i="1"/>
  <c r="G194" i="1"/>
  <c r="G208" i="1"/>
  <c r="G206" i="1"/>
  <c r="G207" i="1"/>
  <c r="G209" i="1"/>
  <c r="G226" i="1"/>
  <c r="G222" i="1"/>
  <c r="G200" i="1"/>
  <c r="G201" i="1"/>
  <c r="G202" i="1"/>
  <c r="G223" i="1"/>
  <c r="G203" i="1"/>
  <c r="G204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9" i="1"/>
  <c r="G205" i="1"/>
  <c r="G224" i="1"/>
  <c r="G180" i="1"/>
  <c r="G181" i="1"/>
  <c r="G182" i="1"/>
  <c r="G188" i="1"/>
  <c r="G191" i="1"/>
  <c r="G189" i="1"/>
  <c r="G190" i="1"/>
  <c r="G183" i="1"/>
  <c r="G184" i="1"/>
  <c r="G193" i="1"/>
  <c r="G185" i="1"/>
  <c r="G186" i="1"/>
  <c r="G187" i="1"/>
  <c r="G122" i="1"/>
  <c r="G123" i="1"/>
  <c r="G124" i="1"/>
  <c r="G125" i="1"/>
  <c r="G121" i="1"/>
  <c r="G119" i="1"/>
  <c r="G117" i="1"/>
  <c r="G120" i="1"/>
  <c r="G80" i="1"/>
  <c r="G81" i="1"/>
  <c r="G82" i="1"/>
  <c r="G83" i="1"/>
  <c r="G79" i="1"/>
  <c r="G105" i="1"/>
  <c r="G64" i="1"/>
  <c r="G100" i="1"/>
  <c r="G67" i="1"/>
  <c r="G68" i="1"/>
  <c r="G69" i="1"/>
  <c r="G70" i="1"/>
  <c r="G71" i="1"/>
  <c r="G72" i="1"/>
  <c r="G84" i="1"/>
  <c r="G86" i="1"/>
  <c r="G65" i="1"/>
  <c r="G96" i="1"/>
  <c r="G85" i="1"/>
  <c r="G66" i="1"/>
  <c r="G89" i="1"/>
  <c r="G98" i="1"/>
  <c r="G90" i="1"/>
  <c r="G99" i="1"/>
  <c r="G92" i="1"/>
  <c r="G73" i="1"/>
  <c r="G87" i="1"/>
  <c r="G88" i="1"/>
  <c r="G108" i="1"/>
  <c r="G110" i="1"/>
  <c r="G103" i="1"/>
  <c r="G104" i="1"/>
  <c r="G74" i="1"/>
  <c r="G75" i="1"/>
  <c r="G106" i="1"/>
  <c r="G107" i="1"/>
  <c r="G76" i="1"/>
  <c r="G77" i="1"/>
  <c r="G102" i="1"/>
  <c r="G111" i="1"/>
  <c r="G114" i="1"/>
  <c r="G112" i="1"/>
  <c r="G113" i="1"/>
  <c r="G116" i="1"/>
  <c r="G78" i="1"/>
  <c r="G115" i="1"/>
  <c r="G91" i="1"/>
  <c r="G59" i="1"/>
  <c r="G56" i="1"/>
  <c r="G63" i="1"/>
  <c r="G57" i="1"/>
  <c r="G60" i="1"/>
  <c r="G61" i="1"/>
  <c r="G62" i="1"/>
  <c r="G58" i="1"/>
  <c r="G48" i="1"/>
  <c r="G49" i="1"/>
  <c r="G50" i="1"/>
  <c r="G51" i="1"/>
  <c r="G55" i="1"/>
  <c r="G47" i="1"/>
  <c r="G25" i="1"/>
  <c r="G26" i="1"/>
  <c r="G34" i="1"/>
  <c r="G24" i="1"/>
  <c r="G22" i="1"/>
  <c r="C323" i="1" l="1"/>
  <c r="C120" i="1" l="1"/>
  <c r="G36" i="1" l="1"/>
  <c r="G41" i="1"/>
  <c r="G35" i="1"/>
  <c r="G37" i="1"/>
  <c r="G43" i="1"/>
  <c r="G38" i="1"/>
  <c r="G167" i="1" l="1"/>
  <c r="G162" i="1"/>
  <c r="G168" i="1"/>
  <c r="G163" i="1"/>
  <c r="G164" i="1"/>
  <c r="G165" i="1"/>
  <c r="G166" i="1"/>
  <c r="G170" i="1"/>
  <c r="G169" i="1"/>
  <c r="G150" i="1"/>
  <c r="G151" i="1"/>
  <c r="G154" i="1"/>
  <c r="G159" i="1"/>
  <c r="G152" i="1"/>
  <c r="G131" i="1"/>
  <c r="G133" i="1"/>
  <c r="G129" i="1"/>
  <c r="G132" i="1"/>
  <c r="G139" i="1"/>
  <c r="G137" i="1"/>
  <c r="G135" i="1"/>
  <c r="G142" i="1"/>
  <c r="G136" i="1"/>
  <c r="G138" i="1"/>
  <c r="G141" i="1"/>
  <c r="G147" i="1"/>
  <c r="G144" i="1"/>
  <c r="G146" i="1"/>
  <c r="G156" i="1"/>
  <c r="G11" i="1"/>
  <c r="G12" i="1"/>
  <c r="G13" i="1"/>
  <c r="G15" i="1"/>
  <c r="G16" i="1"/>
  <c r="G18" i="1"/>
  <c r="G21" i="1"/>
  <c r="C170" i="1" l="1"/>
  <c r="C378" i="1"/>
  <c r="C344" i="1"/>
  <c r="C348" i="1"/>
  <c r="C350" i="1"/>
  <c r="C341" i="1"/>
  <c r="C346" i="1"/>
  <c r="C345" i="1"/>
  <c r="C349" i="1"/>
  <c r="C342" i="1"/>
  <c r="C347" i="1"/>
  <c r="C352" i="1"/>
  <c r="C358" i="1"/>
  <c r="C362" i="1"/>
  <c r="C359" i="1"/>
  <c r="C363" i="1"/>
  <c r="C361" i="1"/>
  <c r="C360" i="1"/>
  <c r="C365" i="1"/>
  <c r="C366" i="1"/>
  <c r="C367" i="1"/>
  <c r="C368" i="1"/>
  <c r="C372" i="1"/>
  <c r="C370" i="1"/>
  <c r="C369" i="1"/>
  <c r="C373" i="1"/>
  <c r="C374" i="1"/>
  <c r="C371" i="1"/>
  <c r="C375" i="1"/>
  <c r="C376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5" i="1"/>
  <c r="C393" i="1"/>
  <c r="C394" i="1"/>
  <c r="C392" i="1"/>
  <c r="C343" i="1"/>
  <c r="C117" i="1"/>
  <c r="C122" i="1"/>
  <c r="C121" i="1"/>
  <c r="C123" i="1"/>
  <c r="C124" i="1"/>
  <c r="C125" i="1"/>
  <c r="C119" i="1"/>
  <c r="C131" i="1"/>
  <c r="C133" i="1"/>
  <c r="C129" i="1"/>
  <c r="C150" i="1"/>
  <c r="C132" i="1"/>
  <c r="C139" i="1"/>
  <c r="C137" i="1"/>
  <c r="C135" i="1"/>
  <c r="C142" i="1"/>
  <c r="C136" i="1"/>
  <c r="C151" i="1"/>
  <c r="C141" i="1"/>
  <c r="C147" i="1"/>
  <c r="C144" i="1"/>
  <c r="C154" i="1"/>
  <c r="C146" i="1"/>
  <c r="C159" i="1"/>
  <c r="C138" i="1"/>
  <c r="C167" i="1"/>
  <c r="C162" i="1"/>
  <c r="C168" i="1"/>
  <c r="C152" i="1"/>
  <c r="C156" i="1"/>
  <c r="C172" i="1"/>
  <c r="C163" i="1"/>
  <c r="C164" i="1"/>
  <c r="C157" i="1"/>
  <c r="C165" i="1"/>
  <c r="C166" i="1"/>
  <c r="C187" i="1"/>
  <c r="C169" i="1"/>
  <c r="C180" i="1"/>
  <c r="C177" i="1"/>
  <c r="C181" i="1"/>
  <c r="C182" i="1"/>
  <c r="C195" i="1"/>
  <c r="C196" i="1"/>
  <c r="C197" i="1"/>
  <c r="C198" i="1"/>
  <c r="C199" i="1"/>
  <c r="C188" i="1"/>
  <c r="C191" i="1"/>
  <c r="C189" i="1"/>
  <c r="C190" i="1"/>
  <c r="C183" i="1"/>
  <c r="C184" i="1"/>
  <c r="C193" i="1"/>
  <c r="C224" i="1"/>
  <c r="C227" i="1"/>
  <c r="C194" i="1"/>
  <c r="C185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186" i="1"/>
  <c r="C206" i="1"/>
  <c r="C207" i="1"/>
  <c r="C280" i="1"/>
  <c r="C274" i="1"/>
  <c r="C208" i="1"/>
  <c r="C286" i="1"/>
  <c r="C265" i="1"/>
  <c r="C209" i="1"/>
  <c r="C226" i="1"/>
  <c r="C222" i="1"/>
  <c r="C302" i="1"/>
  <c r="C200" i="1"/>
  <c r="C201" i="1"/>
  <c r="C202" i="1"/>
  <c r="C223" i="1"/>
  <c r="C203" i="1"/>
  <c r="C204" i="1"/>
  <c r="C270" i="1"/>
  <c r="C229" i="1"/>
  <c r="C205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81" i="1"/>
  <c r="C245" i="1"/>
  <c r="C246" i="1"/>
  <c r="C247" i="1"/>
  <c r="C248" i="1"/>
  <c r="C249" i="1"/>
  <c r="C250" i="1"/>
  <c r="C251" i="1"/>
  <c r="C312" i="1"/>
  <c r="C252" i="1"/>
  <c r="C253" i="1"/>
  <c r="C254" i="1"/>
  <c r="C255" i="1"/>
  <c r="C256" i="1"/>
  <c r="C257" i="1"/>
  <c r="C258" i="1"/>
  <c r="C259" i="1"/>
  <c r="C260" i="1"/>
  <c r="C283" i="1"/>
  <c r="C301" i="1"/>
  <c r="C298" i="1"/>
  <c r="C285" i="1"/>
  <c r="C287" i="1"/>
  <c r="C291" i="1"/>
  <c r="C290" i="1"/>
  <c r="C303" i="1"/>
  <c r="C310" i="1"/>
  <c r="C294" i="1"/>
  <c r="C293" i="1"/>
  <c r="C261" i="1"/>
  <c r="C295" i="1"/>
  <c r="C319" i="1"/>
  <c r="C318" i="1"/>
  <c r="C299" i="1"/>
  <c r="C300" i="1"/>
  <c r="C297" i="1"/>
  <c r="C320" i="1"/>
  <c r="C306" i="1"/>
  <c r="C269" i="1"/>
  <c r="C288" i="1"/>
  <c r="C273" i="1"/>
  <c r="C271" i="1"/>
  <c r="C308" i="1"/>
  <c r="C289" i="1"/>
  <c r="C329" i="1"/>
  <c r="C309" i="1"/>
  <c r="C311" i="1"/>
  <c r="C315" i="1"/>
  <c r="C296" i="1"/>
  <c r="C313" i="1"/>
  <c r="C316" i="1"/>
  <c r="C276" i="1"/>
  <c r="C264" i="1"/>
  <c r="C279" i="1"/>
  <c r="C275" i="1"/>
  <c r="C322" i="1"/>
  <c r="C324" i="1"/>
  <c r="C278" i="1"/>
  <c r="C263" i="1"/>
  <c r="C326" i="1"/>
  <c r="C314" i="1"/>
  <c r="C232" i="1"/>
  <c r="C330" i="1"/>
  <c r="C327" i="1"/>
  <c r="C328" i="1"/>
  <c r="C317" i="1"/>
  <c r="C331" i="1"/>
  <c r="C277" i="1"/>
  <c r="C231" i="1"/>
  <c r="C267" i="1"/>
  <c r="C333" i="1"/>
  <c r="C262" i="1"/>
  <c r="C230" i="1"/>
  <c r="C334" i="1"/>
  <c r="C266" i="1"/>
  <c r="C272" i="1"/>
  <c r="C268" i="1"/>
  <c r="C11" i="1"/>
  <c r="C22" i="1"/>
  <c r="C25" i="1"/>
  <c r="C12" i="1"/>
  <c r="C26" i="1"/>
  <c r="C13" i="1"/>
  <c r="C15" i="1"/>
  <c r="C16" i="1"/>
  <c r="C18" i="1"/>
  <c r="C21" i="1"/>
  <c r="C34" i="1"/>
  <c r="C24" i="1"/>
  <c r="C38" i="1"/>
  <c r="C36" i="1"/>
  <c r="C41" i="1"/>
  <c r="C43" i="1"/>
  <c r="C50" i="1"/>
  <c r="C35" i="1"/>
  <c r="C48" i="1"/>
  <c r="C37" i="1"/>
  <c r="C47" i="1"/>
  <c r="C49" i="1"/>
  <c r="C51" i="1"/>
  <c r="C55" i="1"/>
  <c r="C58" i="1"/>
  <c r="C59" i="1"/>
  <c r="C56" i="1"/>
  <c r="C63" i="1"/>
  <c r="C57" i="1"/>
  <c r="C60" i="1"/>
  <c r="C91" i="1"/>
  <c r="C105" i="1"/>
  <c r="C64" i="1"/>
  <c r="C61" i="1"/>
  <c r="C100" i="1"/>
  <c r="C62" i="1"/>
  <c r="C67" i="1"/>
  <c r="C68" i="1"/>
  <c r="C69" i="1"/>
  <c r="C70" i="1"/>
  <c r="C71" i="1"/>
  <c r="C72" i="1"/>
  <c r="C84" i="1"/>
  <c r="C86" i="1"/>
  <c r="C65" i="1"/>
  <c r="C96" i="1"/>
  <c r="C85" i="1"/>
  <c r="C66" i="1"/>
  <c r="C89" i="1"/>
  <c r="C98" i="1"/>
  <c r="C90" i="1"/>
  <c r="C99" i="1"/>
  <c r="C92" i="1"/>
  <c r="C73" i="1"/>
  <c r="C87" i="1"/>
  <c r="C88" i="1"/>
  <c r="C108" i="1"/>
  <c r="C110" i="1"/>
  <c r="C103" i="1"/>
  <c r="C104" i="1"/>
  <c r="C74" i="1"/>
  <c r="C75" i="1"/>
  <c r="C106" i="1"/>
  <c r="C107" i="1"/>
  <c r="C76" i="1"/>
  <c r="C77" i="1"/>
  <c r="C102" i="1"/>
  <c r="C111" i="1"/>
  <c r="C114" i="1"/>
  <c r="C112" i="1"/>
  <c r="C113" i="1"/>
  <c r="C116" i="1"/>
  <c r="C78" i="1"/>
  <c r="C115" i="1"/>
  <c r="G157" i="1" l="1"/>
  <c r="G177" i="1" l="1"/>
  <c r="C79" i="1" l="1"/>
  <c r="C80" i="1"/>
  <c r="C81" i="1"/>
  <c r="C82" i="1"/>
  <c r="C83" i="1"/>
  <c r="G128" i="1" l="1"/>
  <c r="C398" i="1" l="1"/>
  <c r="C397" i="1"/>
  <c r="C396" i="1"/>
  <c r="C340" i="1"/>
  <c r="C339" i="1"/>
  <c r="C338" i="1"/>
  <c r="C337" i="1"/>
  <c r="C336" i="1"/>
  <c r="C335" i="1"/>
  <c r="C128" i="1"/>
  <c r="C126" i="1"/>
</calcChain>
</file>

<file path=xl/sharedStrings.xml><?xml version="1.0" encoding="utf-8"?>
<sst xmlns="http://schemas.openxmlformats.org/spreadsheetml/2006/main" count="1825" uniqueCount="579">
  <si>
    <t>Gewichtheber-Verband   Rheinland-Pfalz</t>
  </si>
  <si>
    <t>Stand:</t>
  </si>
  <si>
    <t>Name</t>
  </si>
  <si>
    <t>Vorname</t>
  </si>
  <si>
    <t>Alters-   klasse</t>
  </si>
  <si>
    <t>GJ</t>
  </si>
  <si>
    <t>Verein</t>
  </si>
  <si>
    <t>Gew.-klasse</t>
  </si>
  <si>
    <t>ZK-</t>
  </si>
  <si>
    <t xml:space="preserve">Beste Leistung </t>
  </si>
  <si>
    <t>Ol. ZK. aufgestellt</t>
  </si>
  <si>
    <t>m/w</t>
  </si>
  <si>
    <t>KöGew</t>
  </si>
  <si>
    <t>TR</t>
  </si>
  <si>
    <t>TuS</t>
  </si>
  <si>
    <t>ZK</t>
  </si>
  <si>
    <t>am:</t>
  </si>
  <si>
    <t>in:</t>
  </si>
  <si>
    <t>weiblich</t>
  </si>
  <si>
    <t>Conrad</t>
  </si>
  <si>
    <t>Cady</t>
  </si>
  <si>
    <t>w</t>
  </si>
  <si>
    <t>KTH Ehrang</t>
  </si>
  <si>
    <t>Buschmann</t>
  </si>
  <si>
    <t>Corrinna</t>
  </si>
  <si>
    <t>Klein</t>
  </si>
  <si>
    <t>Larkin</t>
  </si>
  <si>
    <t>AC Mutterstadt</t>
  </si>
  <si>
    <t>Asbach</t>
  </si>
  <si>
    <t>Gerlis</t>
  </si>
  <si>
    <t>KSV Grünstadt</t>
  </si>
  <si>
    <t>Millen</t>
  </si>
  <si>
    <t>Lilly</t>
  </si>
  <si>
    <t>Schlee</t>
  </si>
  <si>
    <t>Wiebke</t>
  </si>
  <si>
    <t>Rach</t>
  </si>
  <si>
    <t>Sarah</t>
  </si>
  <si>
    <t>Nützel</t>
  </si>
  <si>
    <t>Funk</t>
  </si>
  <si>
    <t>Maike</t>
  </si>
  <si>
    <t>Hinderberger</t>
  </si>
  <si>
    <t>Leni</t>
  </si>
  <si>
    <t>AV 03 Speyer</t>
  </si>
  <si>
    <t>Tas</t>
  </si>
  <si>
    <t>Sinem</t>
  </si>
  <si>
    <t>Lea</t>
  </si>
  <si>
    <t>Melda</t>
  </si>
  <si>
    <t>Kessler</t>
  </si>
  <si>
    <t>Pia</t>
  </si>
  <si>
    <t>Simge</t>
  </si>
  <si>
    <t>Engels</t>
  </si>
  <si>
    <t>Mara</t>
  </si>
  <si>
    <t>Blume</t>
  </si>
  <si>
    <t>Samira</t>
  </si>
  <si>
    <t>Keßler</t>
  </si>
  <si>
    <t>Emely</t>
  </si>
  <si>
    <t>Keil</t>
  </si>
  <si>
    <t>Anna-Katharina</t>
  </si>
  <si>
    <t>Rößler</t>
  </si>
  <si>
    <t>Laura</t>
  </si>
  <si>
    <t>KSC 07 Schifferstadt</t>
  </si>
  <si>
    <t>Kaiser</t>
  </si>
  <si>
    <t>Davina</t>
  </si>
  <si>
    <t>AC Weisenau</t>
  </si>
  <si>
    <t>Christophel</t>
  </si>
  <si>
    <t>Marie</t>
  </si>
  <si>
    <t>Schwab</t>
  </si>
  <si>
    <t>Olivia</t>
  </si>
  <si>
    <t>TSG Haßloch</t>
  </si>
  <si>
    <t>Dauth</t>
  </si>
  <si>
    <t>Carolin</t>
  </si>
  <si>
    <t>Wüst</t>
  </si>
  <si>
    <t>Caroline</t>
  </si>
  <si>
    <t>Zott</t>
  </si>
  <si>
    <t>Franziska</t>
  </si>
  <si>
    <t>AC Kindsbach</t>
  </si>
  <si>
    <t>Dancz</t>
  </si>
  <si>
    <t>Lara</t>
  </si>
  <si>
    <t>Fraer</t>
  </si>
  <si>
    <t>Morrow</t>
  </si>
  <si>
    <t>Schwarzbach</t>
  </si>
  <si>
    <t>Julia</t>
  </si>
  <si>
    <t>Kuhn</t>
  </si>
  <si>
    <t>Krieger</t>
  </si>
  <si>
    <t>Carina</t>
  </si>
  <si>
    <t>Attilo</t>
  </si>
  <si>
    <t>Sophia</t>
  </si>
  <si>
    <t>Williams</t>
  </si>
  <si>
    <t>Amy</t>
  </si>
  <si>
    <t>Bonnament</t>
  </si>
  <si>
    <t>Melanie</t>
  </si>
  <si>
    <t>Oehler</t>
  </si>
  <si>
    <t>Elisabeth</t>
  </si>
  <si>
    <t>Schilde</t>
  </si>
  <si>
    <t>Larissa</t>
  </si>
  <si>
    <t>Horn</t>
  </si>
  <si>
    <t>Kathrin</t>
  </si>
  <si>
    <t>Stauder</t>
  </si>
  <si>
    <t>Vanessa</t>
  </si>
  <si>
    <t>Leinebach</t>
  </si>
  <si>
    <t>TSG Kaiserslautern</t>
  </si>
  <si>
    <t>Isabell</t>
  </si>
  <si>
    <t>Strenius</t>
  </si>
  <si>
    <t>Patricia</t>
  </si>
  <si>
    <t>Davies</t>
  </si>
  <si>
    <t>Schweizer</t>
  </si>
  <si>
    <t>Lisa-Marie</t>
  </si>
  <si>
    <t>Holz</t>
  </si>
  <si>
    <t>Stephanie</t>
  </si>
  <si>
    <t>Donie</t>
  </si>
  <si>
    <t>Anika</t>
  </si>
  <si>
    <t>Tabel</t>
  </si>
  <si>
    <t>Tabea</t>
  </si>
  <si>
    <t>Haspel</t>
  </si>
  <si>
    <t>Spindler</t>
  </si>
  <si>
    <t>Christina</t>
  </si>
  <si>
    <t>Ahr</t>
  </si>
  <si>
    <t>Früh</t>
  </si>
  <si>
    <t>Jasmin</t>
  </si>
  <si>
    <t>Schroth</t>
  </si>
  <si>
    <t>Nina</t>
  </si>
  <si>
    <t>van Bellinghen</t>
  </si>
  <si>
    <t>Anna</t>
  </si>
  <si>
    <t>Brunelli</t>
  </si>
  <si>
    <t>Carlotta</t>
  </si>
  <si>
    <t>AC Altrip</t>
  </si>
  <si>
    <t>Zimmer</t>
  </si>
  <si>
    <t>Evgenia</t>
  </si>
  <si>
    <t>Bug</t>
  </si>
  <si>
    <t>Holdermann</t>
  </si>
  <si>
    <t>Everi</t>
  </si>
  <si>
    <t>Daube</t>
  </si>
  <si>
    <t>Tamara</t>
  </si>
  <si>
    <t>Binggeli</t>
  </si>
  <si>
    <t>Alicia</t>
  </si>
  <si>
    <t>KG Kindsb./Rodalb.</t>
  </si>
  <si>
    <t>Szuromi</t>
  </si>
  <si>
    <t>Timea Reka</t>
  </si>
  <si>
    <t>Kessler-Löw.</t>
  </si>
  <si>
    <t>Petra</t>
  </si>
  <si>
    <t>Ibolya</t>
  </si>
  <si>
    <t>Buhl</t>
  </si>
  <si>
    <t>Sylvia</t>
  </si>
  <si>
    <t>Diehl</t>
  </si>
  <si>
    <t>Korinna</t>
  </si>
  <si>
    <t>Loch</t>
  </si>
  <si>
    <t>Vera</t>
  </si>
  <si>
    <t>männlich</t>
  </si>
  <si>
    <t>Lukas</t>
  </si>
  <si>
    <t>m</t>
  </si>
  <si>
    <t>Kihm</t>
  </si>
  <si>
    <t>Jannik</t>
  </si>
  <si>
    <t>Schu</t>
  </si>
  <si>
    <t>Dennis</t>
  </si>
  <si>
    <t>Trossen</t>
  </si>
  <si>
    <t>Luis</t>
  </si>
  <si>
    <t>Mattern</t>
  </si>
  <si>
    <t>Ben</t>
  </si>
  <si>
    <t>Simon</t>
  </si>
  <si>
    <t>Wenz</t>
  </si>
  <si>
    <t>Johannes</t>
  </si>
  <si>
    <t>Ploch</t>
  </si>
  <si>
    <t>Karl</t>
  </si>
  <si>
    <t>Hauf</t>
  </si>
  <si>
    <t>Thorben</t>
  </si>
  <si>
    <t>Troubal</t>
  </si>
  <si>
    <t>Pascal</t>
  </si>
  <si>
    <t>Thomsen</t>
  </si>
  <si>
    <t>Luca</t>
  </si>
  <si>
    <t>Hammer</t>
  </si>
  <si>
    <t>Falk</t>
  </si>
  <si>
    <t>Elias</t>
  </si>
  <si>
    <t>Moritz</t>
  </si>
  <si>
    <t>Anweiler</t>
  </si>
  <si>
    <t>Tim</t>
  </si>
  <si>
    <t>Jaron</t>
  </si>
  <si>
    <t>Agkrikola</t>
  </si>
  <si>
    <t>Silas</t>
  </si>
  <si>
    <t>Louis</t>
  </si>
  <si>
    <t>Lucas</t>
  </si>
  <si>
    <t>Terstiege</t>
  </si>
  <si>
    <t>Jean-Luc</t>
  </si>
  <si>
    <t>Alexander</t>
  </si>
  <si>
    <t>Niklas</t>
  </si>
  <si>
    <t>Löffler</t>
  </si>
  <si>
    <t>Nils</t>
  </si>
  <si>
    <t>Lars</t>
  </si>
  <si>
    <t>Andreas</t>
  </si>
  <si>
    <t>KSV Worms</t>
  </si>
  <si>
    <t>Yannik</t>
  </si>
  <si>
    <t>Brückner</t>
  </si>
  <si>
    <t>Jan</t>
  </si>
  <si>
    <t>Trefon</t>
  </si>
  <si>
    <t>Martin</t>
  </si>
  <si>
    <t>Steven</t>
  </si>
  <si>
    <t>Steffen</t>
  </si>
  <si>
    <t>Jonas</t>
  </si>
  <si>
    <t>Philipp</t>
  </si>
  <si>
    <t>Carvalho da Silva Prior</t>
  </si>
  <si>
    <t>Leon</t>
  </si>
  <si>
    <t>Kurz</t>
  </si>
  <si>
    <t>Lorenz</t>
  </si>
  <si>
    <t>Dörfler</t>
  </si>
  <si>
    <t>Simons</t>
  </si>
  <si>
    <t>Vincent</t>
  </si>
  <si>
    <t>Feil</t>
  </si>
  <si>
    <t>Bastian</t>
  </si>
  <si>
    <t>Stefan</t>
  </si>
  <si>
    <t>Müller</t>
  </si>
  <si>
    <t>Daniel</t>
  </si>
  <si>
    <t>Frank</t>
  </si>
  <si>
    <t>Marius</t>
  </si>
  <si>
    <t>Weingarte</t>
  </si>
  <si>
    <t>Phil</t>
  </si>
  <si>
    <t>Padou</t>
  </si>
  <si>
    <t>Izere-Shima</t>
  </si>
  <si>
    <t>Pfeffer</t>
  </si>
  <si>
    <t>Engbarth</t>
  </si>
  <si>
    <t>Reimers</t>
  </si>
  <si>
    <t>Nico</t>
  </si>
  <si>
    <t>Merkel</t>
  </si>
  <si>
    <t>Mayer</t>
  </si>
  <si>
    <t>Merlin</t>
  </si>
  <si>
    <t>Sternberger</t>
  </si>
  <si>
    <t>Cioch</t>
  </si>
  <si>
    <t>Florian</t>
  </si>
  <si>
    <t>Blumrich</t>
  </si>
  <si>
    <t>Damian</t>
  </si>
  <si>
    <t>Marinov</t>
  </si>
  <si>
    <t>Vasil</t>
  </si>
  <si>
    <t>Monz</t>
  </si>
  <si>
    <t>Maurer</t>
  </si>
  <si>
    <t>Paul</t>
  </si>
  <si>
    <t>Giuliano</t>
  </si>
  <si>
    <t>Nick</t>
  </si>
  <si>
    <t>Heid</t>
  </si>
  <si>
    <t>Jason</t>
  </si>
  <si>
    <t>Jeschek</t>
  </si>
  <si>
    <t>Rizoulis</t>
  </si>
  <si>
    <t>Pantelis</t>
  </si>
  <si>
    <t>Ivanov</t>
  </si>
  <si>
    <t>Zheko</t>
  </si>
  <si>
    <t>Fischer</t>
  </si>
  <si>
    <t>David</t>
  </si>
  <si>
    <t>Justin</t>
  </si>
  <si>
    <t>Garcia</t>
  </si>
  <si>
    <t>Josue Brachi</t>
  </si>
  <si>
    <t>Platzer</t>
  </si>
  <si>
    <t>Max</t>
  </si>
  <si>
    <t>Donahue</t>
  </si>
  <si>
    <t>Thomas</t>
  </si>
  <si>
    <t>Zoltan</t>
  </si>
  <si>
    <t>Gruber</t>
  </si>
  <si>
    <t>Jonathan</t>
  </si>
  <si>
    <t>Hummel</t>
  </si>
  <si>
    <t>Lopez</t>
  </si>
  <si>
    <t>Winter</t>
  </si>
  <si>
    <t>Andre</t>
  </si>
  <si>
    <t>Elafati</t>
  </si>
  <si>
    <t>Mehdi</t>
  </si>
  <si>
    <t>Ghisoiu</t>
  </si>
  <si>
    <t>Adrian</t>
  </si>
  <si>
    <t>Joshua</t>
  </si>
  <si>
    <t>Kassel</t>
  </si>
  <si>
    <t>René</t>
  </si>
  <si>
    <t>Drews</t>
  </si>
  <si>
    <t>Patrick</t>
  </si>
  <si>
    <t>Balazski</t>
  </si>
  <si>
    <t>Trautmann</t>
  </si>
  <si>
    <t>Wille</t>
  </si>
  <si>
    <t>Tobias</t>
  </si>
  <si>
    <t>Wittur</t>
  </si>
  <si>
    <t>Bilguun</t>
  </si>
  <si>
    <t>Choimaa</t>
  </si>
  <si>
    <t>Eichner</t>
  </si>
  <si>
    <t>Benjamin</t>
  </si>
  <si>
    <t>Oliver</t>
  </si>
  <si>
    <t>AC Laubenheim</t>
  </si>
  <si>
    <t>Cannata</t>
  </si>
  <si>
    <t>Nunzio</t>
  </si>
  <si>
    <t>Norman</t>
  </si>
  <si>
    <t>Hass</t>
  </si>
  <si>
    <t>Lang</t>
  </si>
  <si>
    <t>Andreev</t>
  </si>
  <si>
    <t>Bozihdar</t>
  </si>
  <si>
    <t>Music</t>
  </si>
  <si>
    <t>Amar</t>
  </si>
  <si>
    <t>Samko</t>
  </si>
  <si>
    <t>Karol</t>
  </si>
  <si>
    <t>Jack</t>
  </si>
  <si>
    <t>Bonnamant</t>
  </si>
  <si>
    <t>Siegel</t>
  </si>
  <si>
    <t>Taubert</t>
  </si>
  <si>
    <t>Mario</t>
  </si>
  <si>
    <t>Mikosch</t>
  </si>
  <si>
    <t>Fabian</t>
  </si>
  <si>
    <t>Zwick</t>
  </si>
  <si>
    <t>Kevin</t>
  </si>
  <si>
    <t>Kim</t>
  </si>
  <si>
    <t>Groß</t>
  </si>
  <si>
    <t>Weishaupt</t>
  </si>
  <si>
    <t>Stiefel</t>
  </si>
  <si>
    <t>Christoph</t>
  </si>
  <si>
    <t>Hasselbeck</t>
  </si>
  <si>
    <t>Leonhard</t>
  </si>
  <si>
    <t>Rogel</t>
  </si>
  <si>
    <t>Liam</t>
  </si>
  <si>
    <t>Kowtuneko</t>
  </si>
  <si>
    <t>Christopher</t>
  </si>
  <si>
    <t>Maicher</t>
  </si>
  <si>
    <t>Tom</t>
  </si>
  <si>
    <t>Varlamov</t>
  </si>
  <si>
    <t>Michael</t>
  </si>
  <si>
    <t>Vautard</t>
  </si>
  <si>
    <t>Brandon</t>
  </si>
  <si>
    <t>Uhl</t>
  </si>
  <si>
    <t>Armin</t>
  </si>
  <si>
    <t>Beran</t>
  </si>
  <si>
    <t>Andrej</t>
  </si>
  <si>
    <t>Gainza</t>
  </si>
  <si>
    <t>Victor</t>
  </si>
  <si>
    <t>Matthias</t>
  </si>
  <si>
    <t>Keksel</t>
  </si>
  <si>
    <t>Cörper</t>
  </si>
  <si>
    <t>Eich</t>
  </si>
  <si>
    <t>Sebastian</t>
  </si>
  <si>
    <t>Ludwig</t>
  </si>
  <si>
    <t>Kovac</t>
  </si>
  <si>
    <t>Matej</t>
  </si>
  <si>
    <t>Günther</t>
  </si>
  <si>
    <t>Björn</t>
  </si>
  <si>
    <t>Sandro</t>
  </si>
  <si>
    <t>Jacob</t>
  </si>
  <si>
    <t>Markus</t>
  </si>
  <si>
    <t>Etten</t>
  </si>
  <si>
    <t>Mathias</t>
  </si>
  <si>
    <t>Dimitri</t>
  </si>
  <si>
    <t>Nagy</t>
  </si>
  <si>
    <t>Peter</t>
  </si>
  <si>
    <t>Forster</t>
  </si>
  <si>
    <t>Prochorow</t>
  </si>
  <si>
    <t>Alexej</t>
  </si>
  <si>
    <t>Watson</t>
  </si>
  <si>
    <t>Agren</t>
  </si>
  <si>
    <t>Solar</t>
  </si>
  <si>
    <t>Timo</t>
  </si>
  <si>
    <t>Walz</t>
  </si>
  <si>
    <t>Marco</t>
  </si>
  <si>
    <t>Wiederkehr</t>
  </si>
  <si>
    <t>Waldemar</t>
  </si>
  <si>
    <t>VfL Rodalben</t>
  </si>
  <si>
    <t>Schwarz</t>
  </si>
  <si>
    <t>Marcel</t>
  </si>
  <si>
    <t>Spieß</t>
  </si>
  <si>
    <t>Jürgen</t>
  </si>
  <si>
    <t>Oettel</t>
  </si>
  <si>
    <t>Ole</t>
  </si>
  <si>
    <t>Kraft</t>
  </si>
  <si>
    <t>Artur</t>
  </si>
  <si>
    <t>Schotthöfer</t>
  </si>
  <si>
    <t>Jochen</t>
  </si>
  <si>
    <t>Ring</t>
  </si>
  <si>
    <t>Vitali</t>
  </si>
  <si>
    <t>Lobzov</t>
  </si>
  <si>
    <t>Heinrich</t>
  </si>
  <si>
    <t>Rill</t>
  </si>
  <si>
    <t>Geier</t>
  </si>
  <si>
    <t>Herbst</t>
  </si>
  <si>
    <t>Velagic</t>
  </si>
  <si>
    <t>Almir</t>
  </si>
  <si>
    <t>Magin</t>
  </si>
  <si>
    <t>Serobyan</t>
  </si>
  <si>
    <t>Harutyun</t>
  </si>
  <si>
    <t>Zender</t>
  </si>
  <si>
    <t>Eusebius</t>
  </si>
  <si>
    <t>Herrmann</t>
  </si>
  <si>
    <t>Schardt</t>
  </si>
  <si>
    <t>Kullmann</t>
  </si>
  <si>
    <t>Wiens</t>
  </si>
  <si>
    <t>Herwig</t>
  </si>
  <si>
    <t>Maik</t>
  </si>
  <si>
    <t>Eichhorn</t>
  </si>
  <si>
    <t>Wessolek</t>
  </si>
  <si>
    <t>Axel</t>
  </si>
  <si>
    <t>Beuthling</t>
  </si>
  <si>
    <t>Volker</t>
  </si>
  <si>
    <t>Schüttler</t>
  </si>
  <si>
    <t>Wasik</t>
  </si>
  <si>
    <t>Bien</t>
  </si>
  <si>
    <t>Pauly</t>
  </si>
  <si>
    <t>Franz</t>
  </si>
  <si>
    <t>Meier</t>
  </si>
  <si>
    <t>Dieter</t>
  </si>
  <si>
    <t>Leser</t>
  </si>
  <si>
    <t>Herbert</t>
  </si>
  <si>
    <t>Hagen</t>
  </si>
  <si>
    <t>Kopf</t>
  </si>
  <si>
    <t>Rief</t>
  </si>
  <si>
    <t>Karlheinz</t>
  </si>
  <si>
    <t>Remmels</t>
  </si>
  <si>
    <t>SV Offenheim</t>
  </si>
  <si>
    <t>Kirch</t>
  </si>
  <si>
    <t>Rainer</t>
  </si>
  <si>
    <t>Röhrig</t>
  </si>
  <si>
    <t>Gerhard</t>
  </si>
  <si>
    <t>Kirchenbauer</t>
  </si>
  <si>
    <t>Metten</t>
  </si>
  <si>
    <t>Erich</t>
  </si>
  <si>
    <t>Jooss</t>
  </si>
  <si>
    <t>Horst</t>
  </si>
  <si>
    <t>Hess</t>
  </si>
  <si>
    <t>Claus</t>
  </si>
  <si>
    <t>Reichelt</t>
  </si>
  <si>
    <t>Rolf</t>
  </si>
  <si>
    <t>Heinz</t>
  </si>
  <si>
    <t>Reichenbach</t>
  </si>
  <si>
    <t>Werner</t>
  </si>
  <si>
    <t>Fink</t>
  </si>
  <si>
    <t>Bauer</t>
  </si>
  <si>
    <t>Maximilian</t>
  </si>
  <si>
    <t>Sterckx</t>
  </si>
  <si>
    <t>Bielicki</t>
  </si>
  <si>
    <t>Dariusz</t>
  </si>
  <si>
    <t>Krämer</t>
  </si>
  <si>
    <t>Leo</t>
  </si>
  <si>
    <t>Dick</t>
  </si>
  <si>
    <t>Sonja</t>
  </si>
  <si>
    <t>Rosenberger</t>
  </si>
  <si>
    <t>Blang</t>
  </si>
  <si>
    <t>Niko</t>
  </si>
  <si>
    <t>Cannizzo</t>
  </si>
  <si>
    <t>Raffaela</t>
  </si>
  <si>
    <t>Tabaku</t>
  </si>
  <si>
    <t>Arisan</t>
  </si>
  <si>
    <t>Kirchen</t>
  </si>
  <si>
    <t>Eberle</t>
  </si>
  <si>
    <t>Mohamed Ihab Youssef</t>
  </si>
  <si>
    <t>Ahmed Mahmoud</t>
  </si>
  <si>
    <t>Ziegler</t>
  </si>
  <si>
    <t>Nicolas</t>
  </si>
  <si>
    <t>Jäggi</t>
  </si>
  <si>
    <t>Nora</t>
  </si>
  <si>
    <t>Jankauskas</t>
  </si>
  <si>
    <t>Astijus</t>
  </si>
  <si>
    <t>Lörscher</t>
  </si>
  <si>
    <t>Kilian</t>
  </si>
  <si>
    <t>Kretz</t>
  </si>
  <si>
    <t>Eric</t>
  </si>
  <si>
    <t>Schmitt</t>
  </si>
  <si>
    <t>Theo</t>
  </si>
  <si>
    <t>Mc Neil</t>
  </si>
  <si>
    <t>Jaden</t>
  </si>
  <si>
    <t>Fiona</t>
  </si>
  <si>
    <t>Freudentreich</t>
  </si>
  <si>
    <t>Hick</t>
  </si>
  <si>
    <t>Henzmann</t>
  </si>
  <si>
    <t>Jester</t>
  </si>
  <si>
    <t>Mila</t>
  </si>
  <si>
    <t>Castaneda</t>
  </si>
  <si>
    <t>Agrikola</t>
  </si>
  <si>
    <t>Anakin</t>
  </si>
  <si>
    <t>Andreatta</t>
  </si>
  <si>
    <t>Rene</t>
  </si>
  <si>
    <t>Einholz</t>
  </si>
  <si>
    <t>Stepan</t>
  </si>
  <si>
    <t>Quaiser</t>
  </si>
  <si>
    <t>Aneel</t>
  </si>
  <si>
    <t>Knop</t>
  </si>
  <si>
    <t>Hook</t>
  </si>
  <si>
    <t>Trautnitz</t>
  </si>
  <si>
    <t>Sasithon</t>
  </si>
  <si>
    <t>Nicole</t>
  </si>
  <si>
    <t>Kreiling</t>
  </si>
  <si>
    <t>Herlod</t>
  </si>
  <si>
    <t>Rebecca</t>
  </si>
  <si>
    <t>Glenk</t>
  </si>
  <si>
    <t>Simone</t>
  </si>
  <si>
    <t>Wiedmann</t>
  </si>
  <si>
    <t>Corina</t>
  </si>
  <si>
    <t>Imran</t>
  </si>
  <si>
    <t>Ahmed</t>
  </si>
  <si>
    <t>Schneider</t>
  </si>
  <si>
    <t>Juric</t>
  </si>
  <si>
    <t>Mato</t>
  </si>
  <si>
    <t>Layher</t>
  </si>
  <si>
    <t>Avetisyan</t>
  </si>
  <si>
    <t>Edmon</t>
  </si>
  <si>
    <t>Reum</t>
  </si>
  <si>
    <t>Calja</t>
  </si>
  <si>
    <t>Birken</t>
  </si>
  <si>
    <t>Bär</t>
  </si>
  <si>
    <t>Laudenbach</t>
  </si>
  <si>
    <t>Jessica</t>
  </si>
  <si>
    <t>Timmermanns</t>
  </si>
  <si>
    <t>Myrthe</t>
  </si>
  <si>
    <t>Jostock</t>
  </si>
  <si>
    <t>Jaumann</t>
  </si>
  <si>
    <t>Platte</t>
  </si>
  <si>
    <t>Rico</t>
  </si>
  <si>
    <t>Anni</t>
  </si>
  <si>
    <t>Voigt</t>
  </si>
  <si>
    <t>Helena</t>
  </si>
  <si>
    <t>Blakaj</t>
  </si>
  <si>
    <t>Jäger</t>
  </si>
  <si>
    <t>Höh</t>
  </si>
  <si>
    <t>Litvinov</t>
  </si>
  <si>
    <t>Tchatchet II.</t>
  </si>
  <si>
    <t>Cyrill Fagat</t>
  </si>
  <si>
    <t>Kuworge</t>
  </si>
  <si>
    <t>Enzo Kofi</t>
  </si>
  <si>
    <t>Mata Perez</t>
  </si>
  <si>
    <t>Andreas Eduardo</t>
  </si>
  <si>
    <t>aktuelle Jahresbestenliste 2020</t>
  </si>
  <si>
    <t>Haßloch</t>
  </si>
  <si>
    <t>Speyer</t>
  </si>
  <si>
    <t>Pforzheim</t>
  </si>
  <si>
    <t>Trier</t>
  </si>
  <si>
    <t>Grünstadt</t>
  </si>
  <si>
    <t>Rodalben</t>
  </si>
  <si>
    <t>Worms</t>
  </si>
  <si>
    <t>Krena</t>
  </si>
  <si>
    <t>Shorja</t>
  </si>
  <si>
    <t>Mutterstadt</t>
  </si>
  <si>
    <t>Yüksel</t>
  </si>
  <si>
    <t>Yasin</t>
  </si>
  <si>
    <t>Hostenbach</t>
  </si>
  <si>
    <t>Feß</t>
  </si>
  <si>
    <t>Ingo</t>
  </si>
  <si>
    <t>Weisenau</t>
  </si>
  <si>
    <t>Zeilsheim</t>
  </si>
  <si>
    <t>Casser</t>
  </si>
  <si>
    <t>Samswegen</t>
  </si>
  <si>
    <t>Hristov</t>
  </si>
  <si>
    <t>Hristo</t>
  </si>
  <si>
    <t>Kindsbach</t>
  </si>
  <si>
    <t>Schifferstadt</t>
  </si>
  <si>
    <t>Kaiserslautern</t>
  </si>
  <si>
    <t>Querimaj</t>
  </si>
  <si>
    <t>Obrigheim</t>
  </si>
  <si>
    <t>Roding</t>
  </si>
  <si>
    <t>Pizzolato</t>
  </si>
  <si>
    <t>Antonio</t>
  </si>
  <si>
    <t>Lörrach</t>
  </si>
  <si>
    <t>Altrip</t>
  </si>
  <si>
    <t>Christian</t>
  </si>
  <si>
    <t>Ehrang</t>
  </si>
  <si>
    <t>Wagner</t>
  </si>
  <si>
    <t>Erkand</t>
  </si>
  <si>
    <t>St.Ilgen</t>
  </si>
  <si>
    <t>Briegel</t>
  </si>
  <si>
    <t>Celine</t>
  </si>
  <si>
    <t>Lotte</t>
  </si>
  <si>
    <t>Langohr</t>
  </si>
  <si>
    <t>Leonie</t>
  </si>
  <si>
    <t>Jolina</t>
  </si>
  <si>
    <t>Lenie</t>
  </si>
  <si>
    <t>Wünsch</t>
  </si>
  <si>
    <t>Romina</t>
  </si>
  <si>
    <t>Kaatje</t>
  </si>
  <si>
    <t>Wick</t>
  </si>
  <si>
    <t>Wemmetsweiler</t>
  </si>
  <si>
    <t>Häffner</t>
  </si>
  <si>
    <t>Leimen</t>
  </si>
  <si>
    <t>Ronja</t>
  </si>
  <si>
    <t>Bespalov</t>
  </si>
  <si>
    <t>Xenija</t>
  </si>
  <si>
    <t>Stanke</t>
  </si>
  <si>
    <t>Heyna</t>
  </si>
  <si>
    <t>Jüstine</t>
  </si>
  <si>
    <t>Mühlbach</t>
  </si>
  <si>
    <t>Erja</t>
  </si>
  <si>
    <t>Beier</t>
  </si>
  <si>
    <t>Jamie</t>
  </si>
  <si>
    <t>Anton</t>
  </si>
  <si>
    <t>Zuboy</t>
  </si>
  <si>
    <t>Cassius</t>
  </si>
  <si>
    <t>Gerasim</t>
  </si>
  <si>
    <t>Schäfer</t>
  </si>
  <si>
    <t>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</si>
</sst>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Garamond"/>
      <family val="1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/>
    <xf numFmtId="49" fontId="0" fillId="0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left"/>
    </xf>
    <xf numFmtId="0" fontId="6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7" fillId="0" borderId="8" xfId="0" applyFont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/>
    <xf numFmtId="1" fontId="7" fillId="0" borderId="8" xfId="0" applyNumberFormat="1" applyFont="1" applyFill="1" applyBorder="1" applyAlignment="1">
      <alignment horizontal="right"/>
    </xf>
    <xf numFmtId="1" fontId="7" fillId="0" borderId="8" xfId="0" applyNumberFormat="1" applyFont="1" applyFill="1" applyBorder="1"/>
    <xf numFmtId="14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9" xfId="0" applyNumberFormat="1" applyFont="1" applyFill="1" applyBorder="1"/>
    <xf numFmtId="1" fontId="7" fillId="0" borderId="9" xfId="0" applyNumberFormat="1" applyFont="1" applyFill="1" applyBorder="1" applyAlignment="1">
      <alignment horizontal="right"/>
    </xf>
    <xf numFmtId="1" fontId="7" fillId="0" borderId="9" xfId="0" applyNumberFormat="1" applyFont="1" applyFill="1" applyBorder="1"/>
    <xf numFmtId="14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0" xfId="0" applyFont="1" applyBorder="1"/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Fill="1" applyBorder="1"/>
    <xf numFmtId="1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10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2" fontId="7" fillId="0" borderId="11" xfId="0" applyNumberFormat="1" applyFont="1" applyFill="1" applyBorder="1"/>
    <xf numFmtId="1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/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2" fontId="7" fillId="0" borderId="12" xfId="0" applyNumberFormat="1" applyFont="1" applyFill="1" applyBorder="1"/>
    <xf numFmtId="1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/>
    <xf numFmtId="14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2" fontId="7" fillId="0" borderId="13" xfId="0" applyNumberFormat="1" applyFont="1" applyFill="1" applyBorder="1"/>
    <xf numFmtId="1" fontId="7" fillId="0" borderId="13" xfId="0" applyNumberFormat="1" applyFont="1" applyFill="1" applyBorder="1" applyAlignment="1">
      <alignment horizontal="right"/>
    </xf>
    <xf numFmtId="1" fontId="7" fillId="0" borderId="13" xfId="0" applyNumberFormat="1" applyFont="1" applyFill="1" applyBorder="1"/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4" xfId="0" applyFont="1" applyBorder="1"/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2" fontId="7" fillId="0" borderId="14" xfId="0" applyNumberFormat="1" applyFont="1" applyFill="1" applyBorder="1"/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/>
    <xf numFmtId="14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2" fontId="7" fillId="0" borderId="15" xfId="0" applyNumberFormat="1" applyFont="1" applyFill="1" applyBorder="1"/>
    <xf numFmtId="1" fontId="7" fillId="0" borderId="15" xfId="0" applyNumberFormat="1" applyFont="1" applyFill="1" applyBorder="1" applyAlignment="1">
      <alignment horizontal="right"/>
    </xf>
    <xf numFmtId="1" fontId="7" fillId="0" borderId="15" xfId="0" applyNumberFormat="1" applyFont="1" applyFill="1" applyBorder="1"/>
    <xf numFmtId="14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/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/>
    <xf numFmtId="1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7" fillId="0" borderId="0" xfId="0" applyNumberFormat="1" applyFont="1"/>
    <xf numFmtId="1" fontId="7" fillId="0" borderId="0" xfId="0" applyNumberFormat="1" applyFont="1" applyAlignment="1">
      <alignment horizontal="right"/>
    </xf>
    <xf numFmtId="1" fontId="7" fillId="0" borderId="0" xfId="0" applyNumberFormat="1" applyFont="1"/>
    <xf numFmtId="0" fontId="7" fillId="0" borderId="8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/>
    <xf numFmtId="14" fontId="3" fillId="2" borderId="2" xfId="0" applyNumberFormat="1" applyFont="1" applyFill="1" applyBorder="1" applyAlignment="1"/>
    <xf numFmtId="0" fontId="4" fillId="0" borderId="3" xfId="0" applyFont="1" applyBorder="1" applyAlignment="1"/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66676</xdr:colOff>
      <xdr:row>0</xdr:row>
      <xdr:rowOff>17318</xdr:rowOff>
    </xdr:from>
    <xdr:to>
      <xdr:col>12</xdr:col>
      <xdr:colOff>233795</xdr:colOff>
      <xdr:row>3</xdr:row>
      <xdr:rowOff>142875</xdr:rowOff>
    </xdr:to>
    <xdr:pic>
      <xdr:nvPicPr>
        <xdr:cNvPr id="2" name="Picture 16" descr="GVRLP-Wapp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6" y="17318"/>
          <a:ext cx="799233" cy="774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4"/>
  <sheetViews>
    <sheetView tabSelected="1" zoomScale="110" zoomScaleNormal="110" workbookViewId="0">
      <selection activeCell="H4" sqref="H4"/>
    </sheetView>
  </sheetViews>
  <sheetFormatPr baseColWidth="10" defaultRowHeight="15" x14ac:dyDescent="0.25"/>
  <cols>
    <col min="1" max="1" width="13.5703125" style="98" customWidth="1"/>
    <col min="2" max="2" width="11.7109375" style="98" customWidth="1"/>
    <col min="3" max="3" width="7" style="99" customWidth="1"/>
    <col min="4" max="4" width="4.28515625" style="100" customWidth="1"/>
    <col min="5" max="5" width="5.140625" style="100" customWidth="1"/>
    <col min="6" max="6" width="15.5703125" style="98" customWidth="1"/>
    <col min="7" max="7" width="6.140625" style="101" customWidth="1"/>
    <col min="8" max="8" width="6.7109375" style="102" customWidth="1"/>
    <col min="9" max="9" width="4.28515625" style="103" customWidth="1"/>
    <col min="10" max="11" width="4.28515625" style="104" customWidth="1"/>
    <col min="12" max="12" width="9.42578125" style="100" customWidth="1"/>
    <col min="13" max="13" width="12.28515625" style="98" customWidth="1"/>
  </cols>
  <sheetData>
    <row r="1" spans="1:13" ht="23.25" x14ac:dyDescent="0.3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"/>
      <c r="M1" s="2"/>
    </row>
    <row r="2" spans="1:13" ht="9" customHeight="1" x14ac:dyDescent="0.25">
      <c r="A2" s="2"/>
      <c r="B2" s="2"/>
      <c r="C2" s="3"/>
      <c r="D2" s="2"/>
      <c r="E2" s="2"/>
      <c r="F2" s="2"/>
      <c r="G2" s="4"/>
      <c r="H2" s="2"/>
      <c r="I2" s="5"/>
      <c r="J2" s="6"/>
      <c r="K2" s="6"/>
      <c r="L2" s="1"/>
      <c r="M2" s="2"/>
    </row>
    <row r="3" spans="1:13" ht="18.75" x14ac:dyDescent="0.3">
      <c r="A3" s="123" t="s">
        <v>512</v>
      </c>
      <c r="B3" s="123"/>
      <c r="C3" s="124"/>
      <c r="D3" s="124"/>
      <c r="E3" s="124"/>
      <c r="F3" s="124"/>
      <c r="G3" s="7" t="s">
        <v>1</v>
      </c>
      <c r="H3" s="125">
        <v>44114</v>
      </c>
      <c r="I3" s="126"/>
      <c r="J3" s="6"/>
      <c r="K3" s="6"/>
      <c r="L3" s="1"/>
      <c r="M3" s="2"/>
    </row>
    <row r="4" spans="1:13" ht="12.75" customHeight="1" x14ac:dyDescent="0.3">
      <c r="A4" s="8"/>
      <c r="B4" s="8"/>
      <c r="C4" s="9"/>
      <c r="D4" s="10"/>
      <c r="E4" s="11"/>
      <c r="F4" s="12"/>
      <c r="G4" s="13"/>
      <c r="H4" s="12"/>
      <c r="I4" s="14"/>
      <c r="J4" s="15"/>
      <c r="K4" s="15"/>
      <c r="L4" s="11"/>
      <c r="M4" s="12"/>
    </row>
    <row r="5" spans="1:13" ht="15" customHeight="1" x14ac:dyDescent="0.25">
      <c r="A5" s="127" t="s">
        <v>2</v>
      </c>
      <c r="B5" s="127" t="s">
        <v>3</v>
      </c>
      <c r="C5" s="129" t="s">
        <v>4</v>
      </c>
      <c r="D5" s="16"/>
      <c r="E5" s="131" t="s">
        <v>5</v>
      </c>
      <c r="F5" s="127" t="s">
        <v>6</v>
      </c>
      <c r="G5" s="133" t="s">
        <v>7</v>
      </c>
      <c r="H5" s="17" t="s">
        <v>8</v>
      </c>
      <c r="I5" s="135" t="s">
        <v>9</v>
      </c>
      <c r="J5" s="136"/>
      <c r="K5" s="137"/>
      <c r="L5" s="114" t="s">
        <v>10</v>
      </c>
      <c r="M5" s="115"/>
    </row>
    <row r="6" spans="1:13" x14ac:dyDescent="0.25">
      <c r="A6" s="128"/>
      <c r="B6" s="128"/>
      <c r="C6" s="130"/>
      <c r="D6" s="18" t="s">
        <v>11</v>
      </c>
      <c r="E6" s="132"/>
      <c r="F6" s="128"/>
      <c r="G6" s="134"/>
      <c r="H6" s="19" t="s">
        <v>12</v>
      </c>
      <c r="I6" s="20" t="s">
        <v>13</v>
      </c>
      <c r="J6" s="20" t="s">
        <v>14</v>
      </c>
      <c r="K6" s="21" t="s">
        <v>15</v>
      </c>
      <c r="L6" s="16" t="s">
        <v>16</v>
      </c>
      <c r="M6" s="22" t="s">
        <v>17</v>
      </c>
    </row>
    <row r="7" spans="1:13" ht="19.5" customHeight="1" x14ac:dyDescent="0.25">
      <c r="A7" s="116" t="s">
        <v>18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1:13" ht="14.25" customHeight="1" x14ac:dyDescent="0.25">
      <c r="A8" s="23" t="s">
        <v>25</v>
      </c>
      <c r="B8" s="23" t="s">
        <v>26</v>
      </c>
      <c r="C8" s="24" t="str">
        <f>IF(E8&lt;1,"",IF(E8&gt;2009,"E",IF(E8&gt;2007.1,"D",IF(E8&gt;2004.1,"Schüler",IF(E8&gt;2002.1,"Jugend",IF(E8&gt;1999.1,"Jun.",IF(E8&gt;1985.1,"Sen.","M")))))))</f>
        <v>E</v>
      </c>
      <c r="D8" s="25" t="s">
        <v>21</v>
      </c>
      <c r="E8" s="25">
        <v>2011</v>
      </c>
      <c r="F8" s="23" t="s">
        <v>68</v>
      </c>
      <c r="G8" s="48">
        <f>IF(H8=0,"",IF(H8&lt;=25,"-25",IF(H8&lt;=30,-30,IF(H8&lt;=35,-35,IF(H8&lt;=40,-40,IF(H8&lt;=45,-45,IF(H8&lt;=49,-49,IF(H8&gt;49,"+49"))))))))</f>
        <v>-30</v>
      </c>
      <c r="H8" s="27">
        <v>28.4</v>
      </c>
      <c r="I8" s="28">
        <v>17</v>
      </c>
      <c r="J8" s="29">
        <v>20</v>
      </c>
      <c r="K8" s="29">
        <v>37</v>
      </c>
      <c r="L8" s="30">
        <v>44114</v>
      </c>
      <c r="M8" s="31" t="s">
        <v>513</v>
      </c>
    </row>
    <row r="9" spans="1:13" ht="14.25" customHeight="1" x14ac:dyDescent="0.25">
      <c r="A9" s="23" t="s">
        <v>25</v>
      </c>
      <c r="B9" s="23" t="s">
        <v>26</v>
      </c>
      <c r="C9" s="24" t="str">
        <f>IF(E9&lt;1,"",IF(E9&gt;2009,"E",IF(E9&gt;2007.1,"D",IF(E9&gt;2004.1,"Schüler",IF(E9&gt;2002.1,"Jugend",IF(E9&gt;1999.1,"Jun.",IF(E9&gt;1985.1,"Sen.","M")))))))</f>
        <v>E</v>
      </c>
      <c r="D9" s="25" t="s">
        <v>21</v>
      </c>
      <c r="E9" s="25">
        <v>2011</v>
      </c>
      <c r="F9" s="23" t="s">
        <v>27</v>
      </c>
      <c r="G9" s="48">
        <f>IF(H9=0,"",IF(H9&lt;=25,"-25",IF(H9&lt;=30,-30,IF(H9&lt;=35,-35,IF(H9&lt;=40,-40,IF(H9&lt;=45,-45,IF(H9&lt;=49,-49,IF(H9&gt;49,"+49"))))))))</f>
        <v>-30</v>
      </c>
      <c r="H9" s="27">
        <v>27.9</v>
      </c>
      <c r="I9" s="28">
        <v>17</v>
      </c>
      <c r="J9" s="29">
        <v>17</v>
      </c>
      <c r="K9" s="29">
        <v>34</v>
      </c>
      <c r="L9" s="30">
        <v>43891</v>
      </c>
      <c r="M9" s="31" t="s">
        <v>545</v>
      </c>
    </row>
    <row r="10" spans="1:13" ht="14.25" customHeight="1" x14ac:dyDescent="0.25">
      <c r="A10" s="23" t="s">
        <v>54</v>
      </c>
      <c r="B10" s="23" t="s">
        <v>551</v>
      </c>
      <c r="C10" s="24" t="str">
        <f>IF(E10&lt;1,"",IF(E10&gt;2009,"E",IF(E10&gt;2007.1,"D",IF(E10&gt;2004.1,"Schüler",IF(E10&gt;2002.1,"Jugend",IF(E10&gt;1999.1,"Jun.",IF(E10&gt;1985.1,"Sen.","M")))))))</f>
        <v>E</v>
      </c>
      <c r="D10" s="25" t="s">
        <v>21</v>
      </c>
      <c r="E10" s="25">
        <v>2010</v>
      </c>
      <c r="F10" s="23" t="s">
        <v>30</v>
      </c>
      <c r="G10" s="48">
        <f>IF(H10=0,"",IF(H10&lt;=25,"-25",IF(H10&lt;=30,-30,IF(H10&lt;=35,-35,IF(H10&lt;=40,-40,IF(H10&lt;=45,-45,IF(H10&lt;=49,-49,IF(H10&gt;49,"+49"))))))))</f>
        <v>-30</v>
      </c>
      <c r="H10" s="27">
        <v>27</v>
      </c>
      <c r="I10" s="28">
        <v>10</v>
      </c>
      <c r="J10" s="29">
        <v>12</v>
      </c>
      <c r="K10" s="29">
        <v>21</v>
      </c>
      <c r="L10" s="30">
        <v>43891</v>
      </c>
      <c r="M10" s="31" t="s">
        <v>545</v>
      </c>
    </row>
    <row r="11" spans="1:13" ht="14.25" customHeight="1" x14ac:dyDescent="0.25">
      <c r="A11" s="23" t="s">
        <v>28</v>
      </c>
      <c r="B11" s="23" t="s">
        <v>29</v>
      </c>
      <c r="C11" s="24" t="str">
        <f>IF(E11&lt;1,"",IF(E11&gt;2009,"E",IF(E11&gt;2007.1,"D",IF(E11&gt;2004.1,"Schüler",IF(E11&gt;2002.1,"Jugend",IF(E11&gt;1999.1,"Jun.",IF(E11&gt;1985.1,"Sen.","M")))))))</f>
        <v>E</v>
      </c>
      <c r="D11" s="25" t="s">
        <v>21</v>
      </c>
      <c r="E11" s="25">
        <v>2011</v>
      </c>
      <c r="F11" s="23" t="s">
        <v>30</v>
      </c>
      <c r="G11" s="48">
        <f>IF(H11=0,"",IF(H11&lt;=25,"-25",IF(H11&lt;=30,-30,IF(H11&lt;=35,-35,IF(H11&lt;=40,-40,IF(H11&lt;=45,-45,IF(H11&lt;=49,-49,IF(H11&gt;49,"+49"))))))))</f>
        <v>-30</v>
      </c>
      <c r="H11" s="27">
        <v>27.7</v>
      </c>
      <c r="I11" s="28">
        <v>6</v>
      </c>
      <c r="J11" s="29">
        <v>6</v>
      </c>
      <c r="K11" s="29">
        <v>12</v>
      </c>
      <c r="L11" s="30">
        <v>43891</v>
      </c>
      <c r="M11" s="31" t="s">
        <v>545</v>
      </c>
    </row>
    <row r="12" spans="1:13" ht="14.25" customHeight="1" x14ac:dyDescent="0.25">
      <c r="A12" s="23" t="s">
        <v>23</v>
      </c>
      <c r="B12" s="23" t="s">
        <v>24</v>
      </c>
      <c r="C12" s="24" t="str">
        <f>IF(E12&lt;1,"",IF(E12&gt;2009,"E",IF(E12&gt;2007.1,"D",IF(E12&gt;2004.1,"Schüler",IF(E12&gt;2002.1,"Jugend",IF(E12&gt;1999.1,"Jun.",IF(E12&gt;1985.1,"Sen.","M")))))))</f>
        <v>E</v>
      </c>
      <c r="D12" s="25" t="s">
        <v>21</v>
      </c>
      <c r="E12" s="25">
        <v>2010</v>
      </c>
      <c r="F12" s="23" t="s">
        <v>22</v>
      </c>
      <c r="G12" s="48">
        <f>IF(H12=0,"",IF(H12&lt;=25,"-25",IF(H12&lt;=30,-30,IF(H12&lt;=35,-35,IF(H12&lt;=40,-40,IF(H12&lt;=45,-45,IF(H12&lt;=49,-49,IF(H12&gt;49,"+49"))))))))</f>
        <v>-35</v>
      </c>
      <c r="H12" s="27">
        <v>31.8</v>
      </c>
      <c r="I12" s="28">
        <v>12</v>
      </c>
      <c r="J12" s="29">
        <v>12</v>
      </c>
      <c r="K12" s="29">
        <v>24</v>
      </c>
      <c r="L12" s="30">
        <v>43891</v>
      </c>
      <c r="M12" s="31" t="s">
        <v>545</v>
      </c>
    </row>
    <row r="13" spans="1:13" ht="14.25" customHeight="1" x14ac:dyDescent="0.25">
      <c r="A13" s="23" t="s">
        <v>414</v>
      </c>
      <c r="B13" s="23" t="s">
        <v>499</v>
      </c>
      <c r="C13" s="24" t="str">
        <f>IF(E13&lt;1,"",IF(E13&gt;2009,"E",IF(E13&gt;2007.1,"D",IF(E13&gt;2004.1,"Schüler",IF(E13&gt;2002.1,"Jugend",IF(E13&gt;1999.1,"Jun.",IF(E13&gt;1985.1,"Sen.","M")))))))</f>
        <v>E</v>
      </c>
      <c r="D13" s="25" t="s">
        <v>21</v>
      </c>
      <c r="E13" s="25">
        <v>2010</v>
      </c>
      <c r="F13" s="23" t="s">
        <v>22</v>
      </c>
      <c r="G13" s="48">
        <f>IF(H13=0,"",IF(H13&lt;=25,"-25",IF(H13&lt;=30,-30,IF(H13&lt;=35,-35,IF(H13&lt;=40,-40,IF(H13&lt;=45,-45,IF(H13&lt;=49,-49,IF(H13&gt;49,"+49"))))))))</f>
        <v>-35</v>
      </c>
      <c r="H13" s="27">
        <v>34.200000000000003</v>
      </c>
      <c r="I13" s="28">
        <v>7</v>
      </c>
      <c r="J13" s="29">
        <v>12</v>
      </c>
      <c r="K13" s="29">
        <v>19</v>
      </c>
      <c r="L13" s="30">
        <v>44114</v>
      </c>
      <c r="M13" s="31" t="s">
        <v>545</v>
      </c>
    </row>
    <row r="14" spans="1:13" ht="14.25" customHeight="1" x14ac:dyDescent="0.25">
      <c r="A14" s="40" t="s">
        <v>28</v>
      </c>
      <c r="B14" s="40" t="s">
        <v>29</v>
      </c>
      <c r="C14" s="24" t="str">
        <f>IF(E14&lt;1,"",IF(E14&gt;2009,"E",IF(E14&gt;2007.1,"D",IF(E14&gt;2004.1,"Schüler",IF(E14&gt;2002.1,"Jugend",IF(E14&gt;1999.1,"Jun.",IF(E14&gt;1985.1,"Sen.","M")))))))</f>
        <v>E</v>
      </c>
      <c r="D14" s="42" t="s">
        <v>21</v>
      </c>
      <c r="E14" s="42">
        <v>2011</v>
      </c>
      <c r="F14" s="40" t="s">
        <v>30</v>
      </c>
      <c r="G14" s="48">
        <f>IF(H14=0,"",IF(H14&lt;=25,"-25",IF(H14&lt;=30,-30,IF(H14&lt;=35,-35,IF(H14&lt;=40,-40,IF(H14&lt;=45,-45,IF(H14&lt;=49,-49,IF(H14&gt;49,"+49"))))))))</f>
        <v>-35</v>
      </c>
      <c r="H14" s="43">
        <v>30.4</v>
      </c>
      <c r="I14" s="44">
        <v>5</v>
      </c>
      <c r="J14" s="45">
        <v>5</v>
      </c>
      <c r="K14" s="45">
        <v>10</v>
      </c>
      <c r="L14" s="30">
        <v>44114</v>
      </c>
      <c r="M14" s="31" t="s">
        <v>517</v>
      </c>
    </row>
    <row r="15" spans="1:13" ht="14.25" customHeight="1" x14ac:dyDescent="0.25">
      <c r="A15" s="40" t="s">
        <v>552</v>
      </c>
      <c r="B15" s="40" t="s">
        <v>553</v>
      </c>
      <c r="C15" s="24" t="str">
        <f>IF(E15&lt;1,"",IF(E15&gt;2009,"E",IF(E15&gt;2007.1,"D",IF(E15&gt;2004.1,"Schüler",IF(E15&gt;2002.1,"Jugend",IF(E15&gt;1999.1,"Jun.",IF(E15&gt;1985.1,"Sen.","M")))))))</f>
        <v>E</v>
      </c>
      <c r="D15" s="42" t="s">
        <v>21</v>
      </c>
      <c r="E15" s="42">
        <v>2010</v>
      </c>
      <c r="F15" s="40" t="s">
        <v>68</v>
      </c>
      <c r="G15" s="48">
        <f>IF(H15=0,"",IF(H15&lt;=25,"-25",IF(H15&lt;=30,-30,IF(H15&lt;=35,-35,IF(H15&lt;=40,-40,IF(H15&lt;=45,-45,IF(H15&lt;=49,-49,IF(H15&gt;49,"+49"))))))))</f>
        <v>-40</v>
      </c>
      <c r="H15" s="43">
        <v>39</v>
      </c>
      <c r="I15" s="44">
        <v>15</v>
      </c>
      <c r="J15" s="45">
        <v>20</v>
      </c>
      <c r="K15" s="45">
        <v>35</v>
      </c>
      <c r="L15" s="30">
        <v>44114</v>
      </c>
      <c r="M15" s="31" t="s">
        <v>513</v>
      </c>
    </row>
    <row r="16" spans="1:13" ht="14.25" customHeight="1" x14ac:dyDescent="0.25">
      <c r="A16" s="23" t="s">
        <v>19</v>
      </c>
      <c r="B16" s="23" t="s">
        <v>20</v>
      </c>
      <c r="C16" s="24" t="str">
        <f>IF(E16&lt;1,"",IF(E16&gt;2009,"E",IF(E16&gt;2007.1,"D",IF(E16&gt;2004.1,"Schüler",IF(E16&gt;2002.1,"Jugend",IF(E16&gt;1999.1,"Jun.",IF(E16&gt;1985.1,"Sen.","M")))))))</f>
        <v>E</v>
      </c>
      <c r="D16" s="25" t="s">
        <v>21</v>
      </c>
      <c r="E16" s="25">
        <v>2010</v>
      </c>
      <c r="F16" s="23" t="s">
        <v>22</v>
      </c>
      <c r="G16" s="48">
        <f>IF(H16=0,"",IF(H16&lt;=25,"-25",IF(H16&lt;=30,-30,IF(H16&lt;=35,-35,IF(H16&lt;=40,-40,IF(H16&lt;=45,-45,IF(H16&lt;=49,-49,IF(H16&gt;49,"+49"))))))))</f>
        <v>-40</v>
      </c>
      <c r="H16" s="27">
        <v>38.799999999999997</v>
      </c>
      <c r="I16" s="28">
        <v>15</v>
      </c>
      <c r="J16" s="29">
        <v>18</v>
      </c>
      <c r="K16" s="29">
        <v>33</v>
      </c>
      <c r="L16" s="30">
        <v>43891</v>
      </c>
      <c r="M16" s="31" t="s">
        <v>545</v>
      </c>
    </row>
    <row r="17" spans="1:13" ht="14.25" customHeight="1" x14ac:dyDescent="0.25">
      <c r="A17" s="40" t="s">
        <v>23</v>
      </c>
      <c r="B17" s="40" t="s">
        <v>24</v>
      </c>
      <c r="C17" s="24" t="str">
        <f>IF(E17&lt;1,"",IF(E17&gt;2009,"E",IF(E17&gt;2007.1,"D",IF(E17&gt;2004.1,"Schüler",IF(E17&gt;2002.1,"Jugend",IF(E17&gt;1999.1,"Jun.",IF(E17&gt;1985.1,"Sen.","M")))))))</f>
        <v>E</v>
      </c>
      <c r="D17" s="42" t="s">
        <v>21</v>
      </c>
      <c r="E17" s="42">
        <v>2010</v>
      </c>
      <c r="F17" s="40" t="s">
        <v>22</v>
      </c>
      <c r="G17" s="48">
        <f>IF(H17=0,"",IF(H17&lt;=25,"-25",IF(H17&lt;=30,-30,IF(H17&lt;=35,-35,IF(H17&lt;=40,-40,IF(H17&lt;=45,-45,IF(H17&lt;=49,-49,IF(H17&gt;49,"+49"))))))))</f>
        <v>-40</v>
      </c>
      <c r="H17" s="43">
        <v>36.5</v>
      </c>
      <c r="I17" s="44">
        <v>10</v>
      </c>
      <c r="J17" s="45">
        <v>14</v>
      </c>
      <c r="K17" s="45">
        <v>24</v>
      </c>
      <c r="L17" s="30">
        <v>44114</v>
      </c>
      <c r="M17" s="31" t="s">
        <v>545</v>
      </c>
    </row>
    <row r="18" spans="1:13" ht="14.25" customHeight="1" x14ac:dyDescent="0.25">
      <c r="A18" s="40" t="s">
        <v>500</v>
      </c>
      <c r="B18" s="40" t="s">
        <v>501</v>
      </c>
      <c r="C18" s="24" t="str">
        <f>IF(E18&lt;1,"",IF(E18&gt;2009,"E",IF(E18&gt;2007.1,"D",IF(E18&gt;2004.1,"Schüler",IF(E18&gt;2002.1,"Jugend",IF(E18&gt;1999.1,"Jun.",IF(E18&gt;1985.1,"Sen.","M")))))))</f>
        <v>E</v>
      </c>
      <c r="D18" s="25" t="s">
        <v>21</v>
      </c>
      <c r="E18" s="42">
        <v>2010</v>
      </c>
      <c r="F18" s="40" t="s">
        <v>63</v>
      </c>
      <c r="G18" s="48">
        <f>IF(H18=0,"",IF(H18&lt;=25,"-25",IF(H18&lt;=30,-30,IF(H18&lt;=35,-35,IF(H18&lt;=40,-40,IF(H18&lt;=45,-45,IF(H18&lt;=49,-49,IF(H18&gt;49,"+49"))))))))</f>
        <v>-45</v>
      </c>
      <c r="H18" s="43">
        <v>44.3</v>
      </c>
      <c r="I18" s="44">
        <v>18</v>
      </c>
      <c r="J18" s="45">
        <v>22</v>
      </c>
      <c r="K18" s="45">
        <v>40</v>
      </c>
      <c r="L18" s="30">
        <v>44114</v>
      </c>
      <c r="M18" s="31" t="s">
        <v>528</v>
      </c>
    </row>
    <row r="19" spans="1:13" ht="14.25" customHeight="1" x14ac:dyDescent="0.25">
      <c r="A19" s="40" t="s">
        <v>19</v>
      </c>
      <c r="B19" s="40" t="s">
        <v>20</v>
      </c>
      <c r="C19" s="24" t="str">
        <f>IF(E19&lt;1,"",IF(E19&gt;2009,"E",IF(E19&gt;2007.1,"D",IF(E19&gt;2004.1,"Schüler",IF(E19&gt;2002.1,"Jugend",IF(E19&gt;1999.1,"Jun.",IF(E19&gt;1985.1,"Sen.","M")))))))</f>
        <v>E</v>
      </c>
      <c r="D19" s="42" t="s">
        <v>21</v>
      </c>
      <c r="E19" s="42">
        <v>2010</v>
      </c>
      <c r="F19" s="40" t="s">
        <v>22</v>
      </c>
      <c r="G19" s="48">
        <f>IF(H19=0,"",IF(H19&lt;=25,"-25",IF(H19&lt;=30,-30,IF(H19&lt;=35,-35,IF(H19&lt;=40,-40,IF(H19&lt;=45,-45,IF(H19&lt;=49,-49,IF(H19&gt;49,"+49"))))))))</f>
        <v>-45</v>
      </c>
      <c r="H19" s="43">
        <v>42</v>
      </c>
      <c r="I19" s="44">
        <v>17</v>
      </c>
      <c r="J19" s="45">
        <v>20</v>
      </c>
      <c r="K19" s="45">
        <v>37</v>
      </c>
      <c r="L19" s="30">
        <v>44114</v>
      </c>
      <c r="M19" s="31" t="s">
        <v>545</v>
      </c>
    </row>
    <row r="20" spans="1:13" ht="14.25" customHeight="1" x14ac:dyDescent="0.25">
      <c r="A20" s="40" t="s">
        <v>503</v>
      </c>
      <c r="B20" s="40" t="s">
        <v>563</v>
      </c>
      <c r="C20" s="24" t="str">
        <f>IF(E20&lt;1,"",IF(E20&gt;2009,"E",IF(E20&gt;2007.1,"D",IF(E20&gt;2004.1,"Schüler",IF(E20&gt;2002.1,"Jugend",IF(E20&gt;1999.1,"Jun.",IF(E20&gt;1985.1,"Sen.","M")))))))</f>
        <v>E</v>
      </c>
      <c r="D20" s="42" t="s">
        <v>21</v>
      </c>
      <c r="E20" s="42">
        <v>2012</v>
      </c>
      <c r="F20" s="40" t="s">
        <v>100</v>
      </c>
      <c r="G20" s="48">
        <f>IF(H20=0,"",IF(H20&lt;=25,"-25",IF(H20&lt;=30,-30,IF(H20&lt;=35,-35,IF(H20&lt;=40,-40,IF(H20&lt;=45,-45,IF(H20&lt;=49,-49,IF(H20&gt;49,"+49"))))))))</f>
        <v>-45</v>
      </c>
      <c r="H20" s="43">
        <v>43</v>
      </c>
      <c r="I20" s="44">
        <v>12</v>
      </c>
      <c r="J20" s="45">
        <v>15</v>
      </c>
      <c r="K20" s="45">
        <v>27</v>
      </c>
      <c r="L20" s="30">
        <v>44114</v>
      </c>
      <c r="M20" s="31" t="s">
        <v>536</v>
      </c>
    </row>
    <row r="21" spans="1:13" ht="14.25" customHeight="1" thickBot="1" x14ac:dyDescent="0.3">
      <c r="A21" s="32" t="s">
        <v>31</v>
      </c>
      <c r="B21" s="32" t="s">
        <v>32</v>
      </c>
      <c r="C21" s="33" t="str">
        <f>IF(E21&lt;1,"",IF(E21&gt;2009,"E",IF(E21&gt;2007.1,"D",IF(E21&gt;2004.1,"Schüler",IF(E21&gt;2002.1,"Jugend",IF(E21&gt;1999.1,"Jun.",IF(E21&gt;1985.1,"Sen.","M")))))))</f>
        <v>E</v>
      </c>
      <c r="D21" s="34" t="s">
        <v>21</v>
      </c>
      <c r="E21" s="34">
        <v>2010</v>
      </c>
      <c r="F21" s="32" t="s">
        <v>22</v>
      </c>
      <c r="G21" s="49">
        <f>IF(H21=0,"",IF(H21&lt;=25,"-25",IF(H21&lt;=30,-30,IF(H21&lt;=35,-35,IF(H21&lt;=40,-40,IF(H21&lt;=45,-45,IF(H21&lt;=49,-49,IF(H21&gt;49,"+49"))))))))</f>
        <v>-49</v>
      </c>
      <c r="H21" s="35">
        <v>47.5</v>
      </c>
      <c r="I21" s="36">
        <v>16</v>
      </c>
      <c r="J21" s="37">
        <v>20</v>
      </c>
      <c r="K21" s="37">
        <v>36</v>
      </c>
      <c r="L21" s="38">
        <v>44114</v>
      </c>
      <c r="M21" s="39" t="s">
        <v>517</v>
      </c>
    </row>
    <row r="22" spans="1:13" ht="14.25" customHeight="1" x14ac:dyDescent="0.25">
      <c r="A22" s="23" t="s">
        <v>502</v>
      </c>
      <c r="B22" s="23" t="s">
        <v>45</v>
      </c>
      <c r="C22" s="24" t="str">
        <f>IF(E22&lt;1,"",IF(E22&gt;2009,"E",IF(E22&gt;2007.1,"D",IF(E22&gt;2004.1,"Schüler",IF(E22&gt;2002.1,"Jugend",IF(E22&gt;1999.1,"Jun.",IF(E22&gt;1985.1,"Sen.","M")))))))</f>
        <v>D</v>
      </c>
      <c r="D22" s="25" t="s">
        <v>21</v>
      </c>
      <c r="E22" s="25">
        <v>2009</v>
      </c>
      <c r="F22" s="23" t="s">
        <v>60</v>
      </c>
      <c r="G22" s="48" t="str">
        <f>IF(H22=0,"",IF(H22&lt;=30,"-30",IF(H22&lt;=35,-35,IF(H22&lt;=40,-40,IF(H22&lt;=45,-45,IF(H22&lt;=49,-49,IF(H22&lt;=55,"-55",IF(H22&gt;55,"+55"))))))))</f>
        <v>-30</v>
      </c>
      <c r="H22" s="27">
        <v>29.8</v>
      </c>
      <c r="I22" s="28">
        <v>8</v>
      </c>
      <c r="J22" s="29">
        <v>10</v>
      </c>
      <c r="K22" s="29">
        <v>18</v>
      </c>
      <c r="L22" s="46">
        <v>43891</v>
      </c>
      <c r="M22" s="47" t="s">
        <v>545</v>
      </c>
    </row>
    <row r="23" spans="1:13" ht="14.25" customHeight="1" x14ac:dyDescent="0.25">
      <c r="A23" s="23" t="s">
        <v>502</v>
      </c>
      <c r="B23" s="23" t="s">
        <v>45</v>
      </c>
      <c r="C23" s="24" t="str">
        <f>IF(E23&lt;1,"",IF(E23&gt;2009,"E",IF(E23&gt;2007.1,"D",IF(E23&gt;2004.1,"Schüler",IF(E23&gt;2002.1,"Jugend",IF(E23&gt;1999.1,"Jun.",IF(E23&gt;1985.1,"Sen.","M")))))))</f>
        <v>D</v>
      </c>
      <c r="D23" s="25" t="s">
        <v>21</v>
      </c>
      <c r="E23" s="25">
        <v>2009</v>
      </c>
      <c r="F23" s="23" t="s">
        <v>60</v>
      </c>
      <c r="G23" s="48">
        <f>IF(H23=0,"",IF(H23&lt;=30,"-30",IF(H23&lt;=35,-35,IF(H23&lt;=40,-40,IF(H23&lt;=45,-45,IF(H23&lt;=49,-49,IF(H23&lt;=55,"-55",IF(H23&gt;55,"+55"))))))))</f>
        <v>-35</v>
      </c>
      <c r="H23" s="27">
        <v>33.9</v>
      </c>
      <c r="I23" s="28">
        <v>14</v>
      </c>
      <c r="J23" s="29">
        <v>22</v>
      </c>
      <c r="K23" s="29">
        <v>36</v>
      </c>
      <c r="L23" s="46">
        <v>44114</v>
      </c>
      <c r="M23" s="47" t="s">
        <v>535</v>
      </c>
    </row>
    <row r="24" spans="1:13" ht="14.25" customHeight="1" x14ac:dyDescent="0.25">
      <c r="A24" s="23" t="s">
        <v>35</v>
      </c>
      <c r="B24" s="23" t="s">
        <v>36</v>
      </c>
      <c r="C24" s="24" t="str">
        <f>IF(E24&lt;1,"",IF(E24&gt;2009,"E",IF(E24&gt;2007.1,"D",IF(E24&gt;2004.1,"Schüler",IF(E24&gt;2002.1,"Jugend",IF(E24&gt;1999.1,"Jun.",IF(E24&gt;1985.1,"Sen.","M")))))))</f>
        <v>D</v>
      </c>
      <c r="D24" s="25" t="s">
        <v>21</v>
      </c>
      <c r="E24" s="25">
        <v>2008</v>
      </c>
      <c r="F24" s="23" t="s">
        <v>27</v>
      </c>
      <c r="G24" s="48">
        <f>IF(H24=0,"",IF(H24&lt;=30,"-30",IF(H24&lt;=35,-35,IF(H24&lt;=40,-40,IF(H24&lt;=45,-45,IF(H24&lt;=49,-49,IF(H24&lt;=55,"-55",IF(H24&gt;55,"+55"))))))))</f>
        <v>-40</v>
      </c>
      <c r="H24" s="27">
        <v>39.700000000000003</v>
      </c>
      <c r="I24" s="28">
        <v>18</v>
      </c>
      <c r="J24" s="29">
        <v>23</v>
      </c>
      <c r="K24" s="29">
        <v>42</v>
      </c>
      <c r="L24" s="46">
        <v>43891</v>
      </c>
      <c r="M24" s="47" t="s">
        <v>545</v>
      </c>
    </row>
    <row r="25" spans="1:13" ht="14.25" customHeight="1" x14ac:dyDescent="0.25">
      <c r="A25" s="23" t="s">
        <v>456</v>
      </c>
      <c r="B25" s="23" t="s">
        <v>457</v>
      </c>
      <c r="C25" s="24" t="str">
        <f>IF(E25&lt;1,"",IF(E25&gt;2009,"E",IF(E25&gt;2007.1,"D",IF(E25&gt;2004.1,"Schüler",IF(E25&gt;2002.1,"Jugend",IF(E25&gt;1999.1,"Jun.",IF(E25&gt;1985.1,"Sen.","M")))))))</f>
        <v>D</v>
      </c>
      <c r="D25" s="25" t="s">
        <v>21</v>
      </c>
      <c r="E25" s="25">
        <v>2009</v>
      </c>
      <c r="F25" s="23" t="s">
        <v>60</v>
      </c>
      <c r="G25" s="48">
        <f>IF(H25=0,"",IF(H25&lt;=30,"-30",IF(H25&lt;=35,-35,IF(H25&lt;=40,-40,IF(H25&lt;=45,-45,IF(H25&lt;=49,-49,IF(H25&lt;=55,"-55",IF(H25&gt;55,"+55"))))))))</f>
        <v>-40</v>
      </c>
      <c r="H25" s="27">
        <v>39.6</v>
      </c>
      <c r="I25" s="28">
        <v>15</v>
      </c>
      <c r="J25" s="29">
        <v>22</v>
      </c>
      <c r="K25" s="29">
        <v>37</v>
      </c>
      <c r="L25" s="46">
        <v>44114</v>
      </c>
      <c r="M25" s="47" t="s">
        <v>535</v>
      </c>
    </row>
    <row r="26" spans="1:13" ht="14.25" customHeight="1" x14ac:dyDescent="0.25">
      <c r="A26" s="23" t="s">
        <v>450</v>
      </c>
      <c r="B26" s="23" t="s">
        <v>451</v>
      </c>
      <c r="C26" s="24" t="str">
        <f>IF(E26&lt;1,"",IF(E26&gt;2009,"E",IF(E26&gt;2007.1,"D",IF(E26&gt;2004.1,"Schüler",IF(E26&gt;2002.1,"Jugend",IF(E26&gt;1999.1,"Jun.",IF(E26&gt;1985.1,"Sen.","M")))))))</f>
        <v>D</v>
      </c>
      <c r="D26" s="25" t="s">
        <v>21</v>
      </c>
      <c r="E26" s="25">
        <v>2009</v>
      </c>
      <c r="F26" s="23" t="s">
        <v>22</v>
      </c>
      <c r="G26" s="48">
        <f>IF(H26=0,"",IF(H26&lt;=30,"-30",IF(H26&lt;=35,-35,IF(H26&lt;=40,-40,IF(H26&lt;=45,-45,IF(H26&lt;=49,-49,IF(H26&lt;=55,"-55",IF(H26&gt;55,"+55"))))))))</f>
        <v>-40</v>
      </c>
      <c r="H26" s="27">
        <v>38.299999999999997</v>
      </c>
      <c r="I26" s="28">
        <v>12</v>
      </c>
      <c r="J26" s="29">
        <v>15</v>
      </c>
      <c r="K26" s="29">
        <v>27</v>
      </c>
      <c r="L26" s="46">
        <v>43891</v>
      </c>
      <c r="M26" s="47" t="s">
        <v>545</v>
      </c>
    </row>
    <row r="27" spans="1:13" ht="14.25" customHeight="1" x14ac:dyDescent="0.25">
      <c r="A27" s="23" t="s">
        <v>564</v>
      </c>
      <c r="B27" s="23" t="s">
        <v>565</v>
      </c>
      <c r="C27" s="24" t="str">
        <f>IF(E27&lt;1,"",IF(E27&gt;2009,"E",IF(E27&gt;2007.1,"D",IF(E27&gt;2004.1,"Schüler",IF(E27&gt;2002.1,"Jugend",IF(E27&gt;1999.1,"Jun.",IF(E27&gt;1985.1,"Sen.","M")))))))</f>
        <v>D</v>
      </c>
      <c r="D27" s="25" t="s">
        <v>21</v>
      </c>
      <c r="E27" s="25">
        <v>2009</v>
      </c>
      <c r="F27" s="23" t="s">
        <v>100</v>
      </c>
      <c r="G27" s="48">
        <f>IF(H27=0,"",IF(H27&lt;=30,"-30",IF(H27&lt;=35,-35,IF(H27&lt;=40,-40,IF(H27&lt;=45,-45,IF(H27&lt;=49,-49,IF(H27&lt;=55,"-55",IF(H27&gt;55,"+55"))))))))</f>
        <v>-45</v>
      </c>
      <c r="H27" s="27">
        <v>40.9</v>
      </c>
      <c r="I27" s="28">
        <v>20</v>
      </c>
      <c r="J27" s="29">
        <v>21</v>
      </c>
      <c r="K27" s="29">
        <v>41</v>
      </c>
      <c r="L27" s="46">
        <v>44114</v>
      </c>
      <c r="M27" s="47" t="s">
        <v>536</v>
      </c>
    </row>
    <row r="28" spans="1:13" ht="14.25" customHeight="1" x14ac:dyDescent="0.25">
      <c r="A28" s="23" t="s">
        <v>450</v>
      </c>
      <c r="B28" s="23" t="s">
        <v>451</v>
      </c>
      <c r="C28" s="24" t="str">
        <f>IF(E28&lt;1,"",IF(E28&gt;2009,"E",IF(E28&gt;2007.1,"D",IF(E28&gt;2004.1,"Schüler",IF(E28&gt;2002.1,"Jugend",IF(E28&gt;1999.1,"Jun.",IF(E28&gt;1985.1,"Sen.","M")))))))</f>
        <v>D</v>
      </c>
      <c r="D28" s="25" t="s">
        <v>21</v>
      </c>
      <c r="E28" s="25">
        <v>2009</v>
      </c>
      <c r="F28" s="23" t="s">
        <v>22</v>
      </c>
      <c r="G28" s="48">
        <f>IF(H28=0,"",IF(H28&lt;=30,"-30",IF(H28&lt;=35,-35,IF(H28&lt;=40,-40,IF(H28&lt;=45,-45,IF(H28&lt;=49,-49,IF(H28&lt;=55,"-55",IF(H28&gt;55,"+55"))))))))</f>
        <v>-45</v>
      </c>
      <c r="H28" s="27">
        <v>41.8</v>
      </c>
      <c r="I28" s="28">
        <v>12</v>
      </c>
      <c r="J28" s="29">
        <v>16</v>
      </c>
      <c r="K28" s="29">
        <v>28</v>
      </c>
      <c r="L28" s="46">
        <v>44114</v>
      </c>
      <c r="M28" s="47" t="s">
        <v>545</v>
      </c>
    </row>
    <row r="29" spans="1:13" ht="14.25" customHeight="1" x14ac:dyDescent="0.25">
      <c r="A29" s="23" t="s">
        <v>35</v>
      </c>
      <c r="B29" s="23" t="s">
        <v>36</v>
      </c>
      <c r="C29" s="24" t="str">
        <f>IF(E29&lt;1,"",IF(E29&gt;2009,"E",IF(E29&gt;2007.1,"D",IF(E29&gt;2004.1,"Schüler",IF(E29&gt;2002.1,"Jugend",IF(E29&gt;1999.1,"Jun.",IF(E29&gt;1985.1,"Sen.","M")))))))</f>
        <v>D</v>
      </c>
      <c r="D29" s="25" t="s">
        <v>21</v>
      </c>
      <c r="E29" s="25">
        <v>2008</v>
      </c>
      <c r="F29" s="23" t="s">
        <v>68</v>
      </c>
      <c r="G29" s="48">
        <f>IF(H29=0,"",IF(H29&lt;=30,"-30",IF(H29&lt;=35,-35,IF(H29&lt;=40,-40,IF(H29&lt;=45,-45,IF(H29&lt;=49,-49,IF(H29&lt;=55,"-55",IF(H29&gt;55,"+55"))))))))</f>
        <v>-49</v>
      </c>
      <c r="H29" s="27">
        <v>45.1</v>
      </c>
      <c r="I29" s="28">
        <v>15</v>
      </c>
      <c r="J29" s="29">
        <v>20</v>
      </c>
      <c r="K29" s="29">
        <v>35</v>
      </c>
      <c r="L29" s="46">
        <v>44114</v>
      </c>
      <c r="M29" s="47" t="s">
        <v>513</v>
      </c>
    </row>
    <row r="30" spans="1:13" ht="14.25" customHeight="1" x14ac:dyDescent="0.25">
      <c r="A30" s="23" t="s">
        <v>414</v>
      </c>
      <c r="B30" s="23" t="s">
        <v>555</v>
      </c>
      <c r="C30" s="24" t="str">
        <f>IF(E30&lt;1,"",IF(E30&gt;2009,"E",IF(E30&gt;2007.1,"D",IF(E30&gt;2004.1,"Schüler",IF(E30&gt;2002.1,"Jugend",IF(E30&gt;1999.1,"Jun.",IF(E30&gt;1985.1,"Sen.","M")))))))</f>
        <v>D</v>
      </c>
      <c r="D30" s="25" t="s">
        <v>21</v>
      </c>
      <c r="E30" s="25">
        <v>2009</v>
      </c>
      <c r="F30" s="23" t="s">
        <v>22</v>
      </c>
      <c r="G30" s="48" t="str">
        <f>IF(H30=0,"",IF(H30&lt;=30,"-30",IF(H30&lt;=35,-35,IF(H30&lt;=40,-40,IF(H30&lt;=45,-45,IF(H30&lt;=49,-49,IF(H30&lt;=55,"-55",IF(H30&gt;55,"+55"))))))))</f>
        <v>-55</v>
      </c>
      <c r="H30" s="27">
        <v>54.9</v>
      </c>
      <c r="I30" s="28">
        <v>18</v>
      </c>
      <c r="J30" s="29">
        <v>20</v>
      </c>
      <c r="K30" s="29">
        <v>38</v>
      </c>
      <c r="L30" s="46">
        <v>43891</v>
      </c>
      <c r="M30" s="47" t="s">
        <v>545</v>
      </c>
    </row>
    <row r="31" spans="1:13" ht="14.25" customHeight="1" x14ac:dyDescent="0.25">
      <c r="A31" s="23" t="s">
        <v>423</v>
      </c>
      <c r="B31" s="23" t="s">
        <v>554</v>
      </c>
      <c r="C31" s="24" t="str">
        <f>IF(E31&lt;1,"",IF(E31&gt;2009,"E",IF(E31&gt;2007.1,"D",IF(E31&gt;2004.1,"Schüler",IF(E31&gt;2002.1,"Jugend",IF(E31&gt;1999.1,"Jun.",IF(E31&gt;1985.1,"Sen.","M")))))))</f>
        <v>D</v>
      </c>
      <c r="D31" s="25" t="s">
        <v>21</v>
      </c>
      <c r="E31" s="25">
        <v>2009</v>
      </c>
      <c r="F31" s="23" t="s">
        <v>22</v>
      </c>
      <c r="G31" s="48" t="str">
        <f>IF(H31=0,"",IF(H31&lt;=30,"-30",IF(H31&lt;=35,-35,IF(H31&lt;=40,-40,IF(H31&lt;=45,-45,IF(H31&lt;=49,-49,IF(H31&lt;=55,"-55",IF(H31&gt;55,"+55"))))))))</f>
        <v>-55</v>
      </c>
      <c r="H31" s="27">
        <v>53.5</v>
      </c>
      <c r="I31" s="28">
        <v>12</v>
      </c>
      <c r="J31" s="29">
        <v>20</v>
      </c>
      <c r="K31" s="29">
        <v>32</v>
      </c>
      <c r="L31" s="46">
        <v>43891</v>
      </c>
      <c r="M31" s="47" t="s">
        <v>545</v>
      </c>
    </row>
    <row r="32" spans="1:13" ht="14.25" customHeight="1" x14ac:dyDescent="0.25">
      <c r="A32" s="40" t="s">
        <v>23</v>
      </c>
      <c r="B32" s="40" t="s">
        <v>452</v>
      </c>
      <c r="C32" s="41" t="str">
        <f>IF(E32&lt;1,"",IF(E32&gt;2009,"E",IF(E32&gt;2007.1,"D",IF(E32&gt;2004.1,"Schüler",IF(E32&gt;2002.1,"Jugend",IF(E32&gt;1999.1,"Jun.",IF(E32&gt;1985.1,"Sen.","M")))))))</f>
        <v>D</v>
      </c>
      <c r="D32" s="42" t="s">
        <v>21</v>
      </c>
      <c r="E32" s="42">
        <v>2009</v>
      </c>
      <c r="F32" s="40" t="s">
        <v>22</v>
      </c>
      <c r="G32" s="48" t="str">
        <f>IF(H32=0,"",IF(H32&lt;=30,"-30",IF(H32&lt;=35,-35,IF(H32&lt;=40,-40,IF(H32&lt;=45,-45,IF(H32&lt;=49,-49,IF(H32&lt;=55,"-55",IF(H32&gt;55,"+55"))))))))</f>
        <v>-55</v>
      </c>
      <c r="H32" s="43">
        <v>52.7</v>
      </c>
      <c r="I32" s="44">
        <v>13</v>
      </c>
      <c r="J32" s="45">
        <v>15</v>
      </c>
      <c r="K32" s="45">
        <v>27</v>
      </c>
      <c r="L32" s="46">
        <v>43891</v>
      </c>
      <c r="M32" s="47" t="s">
        <v>545</v>
      </c>
    </row>
    <row r="33" spans="1:13" ht="14.25" customHeight="1" x14ac:dyDescent="0.25">
      <c r="A33" s="23" t="s">
        <v>414</v>
      </c>
      <c r="B33" s="23" t="s">
        <v>555</v>
      </c>
      <c r="C33" s="24" t="str">
        <f t="shared" ref="C33" si="0">IF(E33&lt;1,"",IF(E33&gt;2009,"E",IF(E33&gt;2007.1,"D",IF(E33&gt;2004.1,"Schüler",IF(E33&gt;2002.1,"Jugend",IF(E33&gt;1999.1,"Jun.",IF(E33&gt;1985.1,"Sen.","M")))))))</f>
        <v>D</v>
      </c>
      <c r="D33" s="25" t="s">
        <v>21</v>
      </c>
      <c r="E33" s="25">
        <v>2009</v>
      </c>
      <c r="F33" s="23" t="s">
        <v>22</v>
      </c>
      <c r="G33" s="48" t="str">
        <f t="shared" ref="G33" si="1">IF(H33=0,"",IF(H33&lt;=30,"-30",IF(H33&lt;=35,-35,IF(H33&lt;=40,-40,IF(H33&lt;=45,-45,IF(H33&lt;=49,-49,IF(H33&lt;=55,"-55",IF(H33&gt;55,"+55"))))))))</f>
        <v>+55</v>
      </c>
      <c r="H33" s="27">
        <v>58</v>
      </c>
      <c r="I33" s="28">
        <v>19</v>
      </c>
      <c r="J33" s="29">
        <v>30</v>
      </c>
      <c r="K33" s="29">
        <v>49</v>
      </c>
      <c r="L33" s="46">
        <v>44114</v>
      </c>
      <c r="M33" s="47" t="s">
        <v>545</v>
      </c>
    </row>
    <row r="34" spans="1:13" ht="14.25" customHeight="1" thickBot="1" x14ac:dyDescent="0.3">
      <c r="A34" s="32" t="s">
        <v>33</v>
      </c>
      <c r="B34" s="32" t="s">
        <v>34</v>
      </c>
      <c r="C34" s="33" t="str">
        <f t="shared" ref="C34" si="2">IF(E34&lt;1,"",IF(E34&gt;2009,"E",IF(E34&gt;2007.1,"D",IF(E34&gt;2004.1,"Schüler",IF(E34&gt;2002.1,"Jugend",IF(E34&gt;1999.1,"Jun.",IF(E34&gt;1985.1,"Sen.","M")))))))</f>
        <v>D</v>
      </c>
      <c r="D34" s="34" t="s">
        <v>21</v>
      </c>
      <c r="E34" s="34">
        <v>2009</v>
      </c>
      <c r="F34" s="32" t="s">
        <v>30</v>
      </c>
      <c r="G34" s="49" t="str">
        <f t="shared" ref="G34" si="3">IF(H34=0,"",IF(H34&lt;=30,"-30",IF(H34&lt;=35,-35,IF(H34&lt;=40,-40,IF(H34&lt;=45,-45,IF(H34&lt;=49,-49,IF(H34&lt;=55,"-55",IF(H34&gt;55,"+55"))))))))</f>
        <v>+55</v>
      </c>
      <c r="H34" s="35">
        <v>60.8</v>
      </c>
      <c r="I34" s="37">
        <v>20</v>
      </c>
      <c r="J34" s="37">
        <v>26</v>
      </c>
      <c r="K34" s="37">
        <v>46</v>
      </c>
      <c r="L34" s="38">
        <v>43891</v>
      </c>
      <c r="M34" s="39" t="s">
        <v>545</v>
      </c>
    </row>
    <row r="35" spans="1:13" ht="14.25" customHeight="1" x14ac:dyDescent="0.25">
      <c r="A35" s="40" t="s">
        <v>40</v>
      </c>
      <c r="B35" s="40" t="s">
        <v>41</v>
      </c>
      <c r="C35" s="24" t="str">
        <f>IF(E35&lt;1,"",IF(E35&gt;2009,"E",IF(E35&gt;2007.1,"D",IF(E35&gt;2004.1,"Schüler",IF(E35&gt;2002.1,"Jugend",IF(E35&gt;1999.1,"Jun.",IF(E35&gt;1985.1,"Sen.","M")))))))</f>
        <v>Schüler</v>
      </c>
      <c r="D35" s="42" t="s">
        <v>21</v>
      </c>
      <c r="E35" s="42">
        <v>2005</v>
      </c>
      <c r="F35" s="40" t="s">
        <v>42</v>
      </c>
      <c r="G35" s="48">
        <f>IF(H35=0,"",IF(H35&lt;=35,"-35",IF(H35&lt;=40,-40,IF(H35&lt;=45,-45,IF(H35&lt;=49,-49,IF(H35&lt;=55,-55,IF(H35&lt;=59,-59,IF(H35&lt;=64,-64,IF(H35&lt;=71,-71,IF(H35&lt;=76,-76,IF(H35&gt;76,"+76",)))))))))))</f>
        <v>-49</v>
      </c>
      <c r="H35" s="43">
        <v>46.1</v>
      </c>
      <c r="I35" s="44">
        <v>26</v>
      </c>
      <c r="J35" s="45">
        <v>33</v>
      </c>
      <c r="K35" s="45">
        <v>59</v>
      </c>
      <c r="L35" s="46">
        <v>43855</v>
      </c>
      <c r="M35" s="47" t="s">
        <v>525</v>
      </c>
    </row>
    <row r="36" spans="1:13" ht="14.25" customHeight="1" x14ac:dyDescent="0.25">
      <c r="A36" s="40" t="s">
        <v>38</v>
      </c>
      <c r="B36" s="40" t="s">
        <v>39</v>
      </c>
      <c r="C36" s="24" t="str">
        <f>IF(E36&lt;1,"",IF(E36&gt;2009,"E",IF(E36&gt;2007.1,"D",IF(E36&gt;2004.1,"Schüler",IF(E36&gt;2002.1,"Jugend",IF(E36&gt;1999.1,"Jun.",IF(E36&gt;1985.1,"Sen.","M")))))))</f>
        <v>Schüler</v>
      </c>
      <c r="D36" s="42" t="s">
        <v>21</v>
      </c>
      <c r="E36" s="42">
        <v>2007</v>
      </c>
      <c r="F36" s="40" t="s">
        <v>22</v>
      </c>
      <c r="G36" s="48">
        <f>IF(H36=0,"",IF(H36&lt;=35,"-35",IF(H36&lt;=40,-40,IF(H36&lt;=45,-45,IF(H36&lt;=49,-49,IF(H36&lt;=55,-55,IF(H36&lt;=59,-59,IF(H36&lt;=64,-64,IF(H36&lt;=71,-71,IF(H36&lt;=76,-76,IF(H36&gt;76,"+76",)))))))))))</f>
        <v>-49</v>
      </c>
      <c r="H36" s="43">
        <v>48.2</v>
      </c>
      <c r="I36" s="44">
        <v>18</v>
      </c>
      <c r="J36" s="45">
        <v>26</v>
      </c>
      <c r="K36" s="45">
        <v>44</v>
      </c>
      <c r="L36" s="46">
        <v>43891</v>
      </c>
      <c r="M36" s="47" t="s">
        <v>545</v>
      </c>
    </row>
    <row r="37" spans="1:13" ht="15" customHeight="1" x14ac:dyDescent="0.25">
      <c r="A37" s="23" t="s">
        <v>31</v>
      </c>
      <c r="B37" s="23" t="s">
        <v>45</v>
      </c>
      <c r="C37" s="24" t="str">
        <f>IF(E37&lt;1,"",IF(E37&gt;2009,"E",IF(E37&gt;2007.1,"D",IF(E37&gt;2004.1,"Schüler",IF(E37&gt;2002.1,"Jugend",IF(E37&gt;1999.1,"Jun.",IF(E37&gt;1985.1,"Sen.","M")))))))</f>
        <v>Schüler</v>
      </c>
      <c r="D37" s="25" t="s">
        <v>21</v>
      </c>
      <c r="E37" s="25">
        <v>2005</v>
      </c>
      <c r="F37" s="23" t="s">
        <v>22</v>
      </c>
      <c r="G37" s="48">
        <f>IF(H37=0,"",IF(H37&lt;=35,"-35",IF(H37&lt;=40,-40,IF(H37&lt;=45,-45,IF(H37&lt;=49,-49,IF(H37&lt;=55,-55,IF(H37&lt;=59,-59,IF(H37&lt;=64,-64,IF(H37&lt;=71,-71,IF(H37&lt;=76,-76,IF(H37&gt;76,"+76",)))))))))))</f>
        <v>-55</v>
      </c>
      <c r="H37" s="27">
        <v>54.2</v>
      </c>
      <c r="I37" s="28">
        <v>52</v>
      </c>
      <c r="J37" s="29">
        <v>60</v>
      </c>
      <c r="K37" s="29">
        <v>112</v>
      </c>
      <c r="L37" s="46">
        <v>43855</v>
      </c>
      <c r="M37" s="47" t="s">
        <v>525</v>
      </c>
    </row>
    <row r="38" spans="1:13" ht="15" customHeight="1" x14ac:dyDescent="0.25">
      <c r="A38" s="23" t="s">
        <v>37</v>
      </c>
      <c r="B38" s="23" t="s">
        <v>36</v>
      </c>
      <c r="C38" s="24" t="str">
        <f>IF(E38&lt;1,"",IF(E38&gt;2009,"E",IF(E38&gt;2007.1,"D",IF(E38&gt;2004.1,"Schüler",IF(E38&gt;2002.1,"Jugend",IF(E38&gt;1999.1,"Jun.",IF(E38&gt;1985.1,"Sen.","M")))))))</f>
        <v>Schüler</v>
      </c>
      <c r="D38" s="25" t="s">
        <v>21</v>
      </c>
      <c r="E38" s="25">
        <v>2007</v>
      </c>
      <c r="F38" s="23" t="s">
        <v>30</v>
      </c>
      <c r="G38" s="48">
        <f>IF(H38=0,"",IF(H38&lt;=35,"-35",IF(H38&lt;=40,-40,IF(H38&lt;=45,-45,IF(H38&lt;=49,-49,IF(H38&lt;=55,-55,IF(H38&lt;=59,-59,IF(H38&lt;=64,-64,IF(H38&lt;=71,-71,IF(H38&lt;=76,-76,IF(H38&gt;76,"+76",)))))))))))</f>
        <v>-55</v>
      </c>
      <c r="H38" s="27">
        <v>51.1</v>
      </c>
      <c r="I38" s="28">
        <v>26</v>
      </c>
      <c r="J38" s="29">
        <v>33</v>
      </c>
      <c r="K38" s="29">
        <v>59</v>
      </c>
      <c r="L38" s="46">
        <v>43891</v>
      </c>
      <c r="M38" s="47" t="s">
        <v>545</v>
      </c>
    </row>
    <row r="39" spans="1:13" ht="15" customHeight="1" x14ac:dyDescent="0.25">
      <c r="A39" s="40" t="s">
        <v>38</v>
      </c>
      <c r="B39" s="40" t="s">
        <v>39</v>
      </c>
      <c r="C39" s="24" t="str">
        <f>IF(E39&lt;1,"",IF(E39&gt;2009,"E",IF(E39&gt;2007.1,"D",IF(E39&gt;2004.1,"Schüler",IF(E39&gt;2002.1,"Jugend",IF(E39&gt;1999.1,"Jun.",IF(E39&gt;1985.1,"Sen.","M")))))))</f>
        <v>Schüler</v>
      </c>
      <c r="D39" s="42" t="s">
        <v>21</v>
      </c>
      <c r="E39" s="42">
        <v>2007</v>
      </c>
      <c r="F39" s="40" t="s">
        <v>22</v>
      </c>
      <c r="G39" s="48">
        <f>IF(H39=0,"",IF(H39&lt;=35,"-35",IF(H39&lt;=40,-40,IF(H39&lt;=45,-45,IF(H39&lt;=49,-49,IF(H39&lt;=55,-55,IF(H39&lt;=59,-59,IF(H39&lt;=64,-64,IF(H39&lt;=71,-71,IF(H39&lt;=76,-76,IF(H39&gt;76,"+76",)))))))))))</f>
        <v>-55</v>
      </c>
      <c r="H39" s="27">
        <v>51.2</v>
      </c>
      <c r="I39" s="28">
        <v>21</v>
      </c>
      <c r="J39" s="29">
        <v>30</v>
      </c>
      <c r="K39" s="29">
        <v>51</v>
      </c>
      <c r="L39" s="46">
        <v>44114</v>
      </c>
      <c r="M39" s="47" t="s">
        <v>545</v>
      </c>
    </row>
    <row r="40" spans="1:13" ht="14.25" customHeight="1" x14ac:dyDescent="0.25">
      <c r="A40" s="23" t="s">
        <v>31</v>
      </c>
      <c r="B40" s="23" t="s">
        <v>45</v>
      </c>
      <c r="C40" s="24" t="str">
        <f>IF(E40&lt;1,"",IF(E40&gt;2009,"E",IF(E40&gt;2007.1,"D",IF(E40&gt;2004.1,"Schüler",IF(E40&gt;2002.1,"Jugend",IF(E40&gt;1999.1,"Jun.",IF(E40&gt;1985.1,"Sen.","M")))))))</f>
        <v>Schüler</v>
      </c>
      <c r="D40" s="25" t="s">
        <v>21</v>
      </c>
      <c r="E40" s="25">
        <v>2005</v>
      </c>
      <c r="F40" s="23" t="s">
        <v>22</v>
      </c>
      <c r="G40" s="48">
        <f>IF(H40=0,"",IF(H40&lt;=35,"-35",IF(H40&lt;=40,-40,IF(H40&lt;=45,-45,IF(H40&lt;=49,-49,IF(H40&lt;=55,-55,IF(H40&lt;=59,-59,IF(H40&lt;=64,-64,IF(H40&lt;=71,-71,IF(H40&lt;=76,-76,IF(H40&gt;76,"+76",)))))))))))</f>
        <v>-59</v>
      </c>
      <c r="H40" s="27">
        <v>55.4</v>
      </c>
      <c r="I40" s="28">
        <v>55</v>
      </c>
      <c r="J40" s="29">
        <v>65</v>
      </c>
      <c r="K40" s="29">
        <v>119</v>
      </c>
      <c r="L40" s="46">
        <v>43883</v>
      </c>
      <c r="M40" s="47" t="s">
        <v>545</v>
      </c>
    </row>
    <row r="41" spans="1:13" ht="14.25" customHeight="1" x14ac:dyDescent="0.25">
      <c r="A41" s="40" t="s">
        <v>28</v>
      </c>
      <c r="B41" s="40" t="s">
        <v>558</v>
      </c>
      <c r="C41" s="24" t="str">
        <f>IF(E41&lt;1,"",IF(E41&gt;2009,"E",IF(E41&gt;2007.1,"D",IF(E41&gt;2004.1,"Schüler",IF(E41&gt;2002.1,"Jugend",IF(E41&gt;1999.1,"Jun.",IF(E41&gt;1985.1,"Sen.","M")))))))</f>
        <v>Schüler</v>
      </c>
      <c r="D41" s="42" t="s">
        <v>21</v>
      </c>
      <c r="E41" s="42">
        <v>2007</v>
      </c>
      <c r="F41" s="40" t="s">
        <v>30</v>
      </c>
      <c r="G41" s="48">
        <f>IF(H41=0,"",IF(H41&lt;=35,"-35",IF(H41&lt;=40,-40,IF(H41&lt;=45,-45,IF(H41&lt;=49,-49,IF(H41&lt;=55,-55,IF(H41&lt;=59,-59,IF(H41&lt;=64,-64,IF(H41&lt;=71,-71,IF(H41&lt;=76,-76,IF(H41&gt;76,"+76",)))))))))))</f>
        <v>-64</v>
      </c>
      <c r="H41" s="43">
        <v>63.1</v>
      </c>
      <c r="I41" s="44">
        <v>25</v>
      </c>
      <c r="J41" s="45">
        <v>26</v>
      </c>
      <c r="K41" s="45">
        <v>51</v>
      </c>
      <c r="L41" s="46">
        <v>43891</v>
      </c>
      <c r="M41" s="47" t="s">
        <v>545</v>
      </c>
    </row>
    <row r="42" spans="1:13" ht="14.25" customHeight="1" x14ac:dyDescent="0.25">
      <c r="A42" s="40" t="s">
        <v>556</v>
      </c>
      <c r="B42" s="40" t="s">
        <v>557</v>
      </c>
      <c r="C42" s="24" t="str">
        <f>IF(E42&lt;1,"",IF(E42&gt;2009,"E",IF(E42&gt;2007.1,"D",IF(E42&gt;2004.1,"Schüler",IF(E42&gt;2002.1,"Jugend",IF(E42&gt;1999.1,"Jun.",IF(E42&gt;1985.1,"Sen.","M")))))))</f>
        <v>Schüler</v>
      </c>
      <c r="D42" s="42" t="s">
        <v>21</v>
      </c>
      <c r="E42" s="42">
        <v>2007</v>
      </c>
      <c r="F42" s="40" t="s">
        <v>30</v>
      </c>
      <c r="G42" s="48">
        <f>IF(H42=0,"",IF(H42&lt;=35,"-35",IF(H42&lt;=40,-40,IF(H42&lt;=45,-45,IF(H42&lt;=49,-49,IF(H42&lt;=55,-55,IF(H42&lt;=59,-59,IF(H42&lt;=64,-64,IF(H42&lt;=71,-71,IF(H42&lt;=76,-76,IF(H42&gt;76,"+76",)))))))))))</f>
        <v>-64</v>
      </c>
      <c r="H42" s="43">
        <v>60.1</v>
      </c>
      <c r="I42" s="44">
        <v>23</v>
      </c>
      <c r="J42" s="45">
        <v>25</v>
      </c>
      <c r="K42" s="45">
        <v>48</v>
      </c>
      <c r="L42" s="46">
        <v>43891</v>
      </c>
      <c r="M42" s="47" t="s">
        <v>545</v>
      </c>
    </row>
    <row r="43" spans="1:13" ht="14.25" customHeight="1" x14ac:dyDescent="0.25">
      <c r="A43" s="40" t="s">
        <v>152</v>
      </c>
      <c r="B43" s="40" t="s">
        <v>452</v>
      </c>
      <c r="C43" s="24" t="str">
        <f>IF(E43&lt;1,"",IF(E43&gt;2009,"E",IF(E43&gt;2007.1,"D",IF(E43&gt;2004.1,"Schüler",IF(E43&gt;2002.1,"Jugend",IF(E43&gt;1999.1,"Jun.",IF(E43&gt;1985.1,"Sen.","M")))))))</f>
        <v>Schüler</v>
      </c>
      <c r="D43" s="42" t="s">
        <v>21</v>
      </c>
      <c r="E43" s="42">
        <v>2007</v>
      </c>
      <c r="F43" s="40" t="s">
        <v>22</v>
      </c>
      <c r="G43" s="48">
        <f>IF(H43=0,"",IF(H43&lt;=35,"-35",IF(H43&lt;=40,-40,IF(H43&lt;=45,-45,IF(H43&lt;=49,-49,IF(H43&lt;=55,-55,IF(H43&lt;=59,-59,IF(H43&lt;=64,-64,IF(H43&lt;=71,-71,IF(H43&lt;=76,-76,IF(H43&gt;76,"+76",)))))))))))</f>
        <v>-64</v>
      </c>
      <c r="H43" s="43">
        <v>62.3</v>
      </c>
      <c r="I43" s="44">
        <v>22</v>
      </c>
      <c r="J43" s="45">
        <v>25</v>
      </c>
      <c r="K43" s="45">
        <v>47</v>
      </c>
      <c r="L43" s="46">
        <v>43891</v>
      </c>
      <c r="M43" s="47" t="s">
        <v>545</v>
      </c>
    </row>
    <row r="44" spans="1:13" ht="14.25" customHeight="1" x14ac:dyDescent="0.25">
      <c r="A44" s="40" t="s">
        <v>567</v>
      </c>
      <c r="B44" s="40" t="s">
        <v>568</v>
      </c>
      <c r="C44" s="24" t="str">
        <f>IF(E44&lt;1,"",IF(E44&gt;2009,"E",IF(E44&gt;2007.1,"D",IF(E44&gt;2004.1,"Schüler",IF(E44&gt;2002.1,"Jugend",IF(E44&gt;1999.1,"Jun.",IF(E44&gt;1985.1,"Sen.","M")))))))</f>
        <v>Schüler</v>
      </c>
      <c r="D44" s="42" t="s">
        <v>21</v>
      </c>
      <c r="E44" s="42">
        <v>2007</v>
      </c>
      <c r="F44" s="40" t="s">
        <v>68</v>
      </c>
      <c r="G44" s="48">
        <f>IF(H44=0,"",IF(H44&lt;=35,"-35",IF(H44&lt;=40,-40,IF(H44&lt;=45,-45,IF(H44&lt;=49,-49,IF(H44&lt;=55,-55,IF(H44&lt;=59,-59,IF(H44&lt;=64,-64,IF(H44&lt;=71,-71,IF(H44&lt;=76,-76,IF(H44&gt;76,"+76",)))))))))))</f>
        <v>-71</v>
      </c>
      <c r="H44" s="43">
        <v>70.2</v>
      </c>
      <c r="I44" s="44">
        <v>45</v>
      </c>
      <c r="J44" s="45">
        <v>47</v>
      </c>
      <c r="K44" s="45">
        <v>92</v>
      </c>
      <c r="L44" s="46">
        <v>44114</v>
      </c>
      <c r="M44" s="47" t="s">
        <v>513</v>
      </c>
    </row>
    <row r="45" spans="1:13" ht="14.25" customHeight="1" x14ac:dyDescent="0.25">
      <c r="A45" s="40" t="s">
        <v>566</v>
      </c>
      <c r="B45" s="40" t="s">
        <v>557</v>
      </c>
      <c r="C45" s="24" t="str">
        <f>IF(E45&lt;1,"",IF(E45&gt;2009,"E",IF(E45&gt;2007.1,"D",IF(E45&gt;2004.1,"Schüler",IF(E45&gt;2002.1,"Jugend",IF(E45&gt;1999.1,"Jun.",IF(E45&gt;1985.1,"Sen.","M")))))))</f>
        <v>Schüler</v>
      </c>
      <c r="D45" s="42" t="s">
        <v>21</v>
      </c>
      <c r="E45" s="42">
        <v>2007</v>
      </c>
      <c r="F45" s="40" t="s">
        <v>30</v>
      </c>
      <c r="G45" s="48">
        <f>IF(H45=0,"",IF(H45&lt;=35,"-35",IF(H45&lt;=40,-40,IF(H45&lt;=45,-45,IF(H45&lt;=49,-49,IF(H45&lt;=55,-55,IF(H45&lt;=59,-59,IF(H45&lt;=64,-64,IF(H45&lt;=71,-71,IF(H45&lt;=76,-76,IF(H45&gt;76,"+76",)))))))))))</f>
        <v>-71</v>
      </c>
      <c r="H45" s="52">
        <v>68.2</v>
      </c>
      <c r="I45" s="53">
        <v>7</v>
      </c>
      <c r="J45" s="54">
        <v>8</v>
      </c>
      <c r="K45" s="54">
        <v>15</v>
      </c>
      <c r="L45" s="55">
        <v>44114</v>
      </c>
      <c r="M45" s="56" t="s">
        <v>517</v>
      </c>
    </row>
    <row r="46" spans="1:13" ht="14.25" customHeight="1" thickBot="1" x14ac:dyDescent="0.3">
      <c r="A46" s="32" t="s">
        <v>28</v>
      </c>
      <c r="B46" s="32" t="s">
        <v>558</v>
      </c>
      <c r="C46" s="33" t="str">
        <f>IF(E46&lt;1,"",IF(E46&gt;2009,"E",IF(E46&gt;2007.1,"D",IF(E46&gt;2004.1,"Schüler",IF(E46&gt;2002.1,"Jugend",IF(E46&gt;1999.1,"Jun.",IF(E46&gt;1985.1,"Sen.","M")))))))</f>
        <v>Schüler</v>
      </c>
      <c r="D46" s="34" t="s">
        <v>21</v>
      </c>
      <c r="E46" s="34">
        <v>2007</v>
      </c>
      <c r="F46" s="32" t="s">
        <v>30</v>
      </c>
      <c r="G46" s="49">
        <f>IF(H46=0,"",IF(H46&lt;=35,"-35",IF(H46&lt;=40,-40,IF(H46&lt;=45,-45,IF(H46&lt;=49,-49,IF(H46&lt;=55,-55,IF(H46&lt;=59,-59,IF(H46&lt;=64,-64,IF(H46&lt;=71,-71,IF(H46&lt;=76,-76,IF(H46&gt;76,"+76",)))))))))))</f>
        <v>-76</v>
      </c>
      <c r="H46" s="35">
        <v>71.599999999999994</v>
      </c>
      <c r="I46" s="36">
        <v>20</v>
      </c>
      <c r="J46" s="37">
        <v>25</v>
      </c>
      <c r="K46" s="37">
        <v>45</v>
      </c>
      <c r="L46" s="38">
        <v>44114</v>
      </c>
      <c r="M46" s="39" t="s">
        <v>517</v>
      </c>
    </row>
    <row r="47" spans="1:13" ht="14.25" customHeight="1" x14ac:dyDescent="0.25">
      <c r="A47" s="40" t="s">
        <v>43</v>
      </c>
      <c r="B47" s="40" t="s">
        <v>44</v>
      </c>
      <c r="C47" s="41" t="str">
        <f>IF(E47&lt;1,"",IF(E47&gt;2009,"E",IF(E47&gt;2007.1,"D",IF(E47&gt;2004.1,"Schüler",IF(E47&gt;2002.1,"Jugend",IF(E47&gt;1999.1,"Jun.",IF(E47&gt;1985.1,"Sen.","M")))))))</f>
        <v>Jugend</v>
      </c>
      <c r="D47" s="42" t="s">
        <v>21</v>
      </c>
      <c r="E47" s="42">
        <v>2004</v>
      </c>
      <c r="F47" s="40" t="s">
        <v>30</v>
      </c>
      <c r="G47" s="48">
        <f>IF(H47=0,"",IF(H47=0,"",IF(H47&lt;=40,"-40",IF(H47&lt;=40,-40,IF(H47&lt;=45,-45,IF(H47&lt;=49,-49,IF(H47&lt;=55,-55,IF(H47&lt;=59,-59,IF(H47&lt;=64,-64,IF(H47&lt;=71,-71,IF(H47&lt;=76,-76,IF(H47&gt;76,"+76",))))))))))))</f>
        <v>-55</v>
      </c>
      <c r="H47" s="43">
        <v>51.5</v>
      </c>
      <c r="I47" s="44">
        <v>44</v>
      </c>
      <c r="J47" s="45">
        <v>55</v>
      </c>
      <c r="K47" s="45">
        <v>99</v>
      </c>
      <c r="L47" s="46">
        <v>43897</v>
      </c>
      <c r="M47" s="47" t="s">
        <v>517</v>
      </c>
    </row>
    <row r="48" spans="1:13" ht="14.25" customHeight="1" x14ac:dyDescent="0.25">
      <c r="A48" s="40" t="s">
        <v>43</v>
      </c>
      <c r="B48" s="40" t="s">
        <v>46</v>
      </c>
      <c r="C48" s="24" t="str">
        <f>IF(E48&lt;1,"",IF(E48&gt;2009,"E",IF(E48&gt;2007.1,"D",IF(E48&gt;2004.1,"Schüler",IF(E48&gt;2002.1,"Jugend",IF(E48&gt;1999.1,"Jun.",IF(E48&gt;1985.1,"Sen.","M")))))))</f>
        <v>Jugend</v>
      </c>
      <c r="D48" s="25" t="s">
        <v>21</v>
      </c>
      <c r="E48" s="42">
        <v>2004</v>
      </c>
      <c r="F48" s="40" t="s">
        <v>30</v>
      </c>
      <c r="G48" s="48">
        <f>IF(H48=0,"",IF(H48=0,"",IF(H48&lt;=40,"-40",IF(H48&lt;=40,-40,IF(H48&lt;=45,-45,IF(H48&lt;=49,-49,IF(H48&lt;=55,-55,IF(H48&lt;=59,-59,IF(H48&lt;=64,-64,IF(H48&lt;=71,-71,IF(H48&lt;=76,-76,IF(H48&gt;76,"+76",))))))))))))</f>
        <v>-55</v>
      </c>
      <c r="H48" s="43">
        <v>52.6</v>
      </c>
      <c r="I48" s="44">
        <v>40</v>
      </c>
      <c r="J48" s="45">
        <v>49</v>
      </c>
      <c r="K48" s="45">
        <v>89</v>
      </c>
      <c r="L48" s="46">
        <v>43897</v>
      </c>
      <c r="M48" s="47" t="s">
        <v>517</v>
      </c>
    </row>
    <row r="49" spans="1:13" ht="14.25" customHeight="1" x14ac:dyDescent="0.25">
      <c r="A49" s="40" t="s">
        <v>47</v>
      </c>
      <c r="B49" s="40" t="s">
        <v>48</v>
      </c>
      <c r="C49" s="24" t="str">
        <f>IF(E49&lt;1,"",IF(E49&gt;2009,"E",IF(E49&gt;2007.1,"D",IF(E49&gt;2004.1,"Schüler",IF(E49&gt;2002.1,"Jugend",IF(E49&gt;1999.1,"Jun.",IF(E49&gt;1985.1,"Sen.","M")))))))</f>
        <v>Jugend</v>
      </c>
      <c r="D49" s="25" t="s">
        <v>21</v>
      </c>
      <c r="E49" s="42">
        <v>2004</v>
      </c>
      <c r="F49" s="40" t="s">
        <v>30</v>
      </c>
      <c r="G49" s="48">
        <f>IF(H49=0,"",IF(H49=0,"",IF(H49&lt;=40,"-40",IF(H49&lt;=40,-40,IF(H49&lt;=45,-45,IF(H49&lt;=49,-49,IF(H49&lt;=55,-55,IF(H49&lt;=59,-59,IF(H49&lt;=64,-64,IF(H49&lt;=71,-71,IF(H49&lt;=76,-76,IF(H49&gt;76,"+76",))))))))))))</f>
        <v>-64</v>
      </c>
      <c r="H49" s="43">
        <v>59.6</v>
      </c>
      <c r="I49" s="44">
        <v>50</v>
      </c>
      <c r="J49" s="45">
        <v>66</v>
      </c>
      <c r="K49" s="45">
        <v>115</v>
      </c>
      <c r="L49" s="30">
        <v>43897</v>
      </c>
      <c r="M49" s="61" t="s">
        <v>517</v>
      </c>
    </row>
    <row r="50" spans="1:13" ht="14.25" customHeight="1" x14ac:dyDescent="0.25">
      <c r="A50" s="40" t="s">
        <v>549</v>
      </c>
      <c r="B50" s="40" t="s">
        <v>550</v>
      </c>
      <c r="C50" s="24" t="str">
        <f>IF(E50&lt;1,"",IF(E50&gt;2009,"E",IF(E50&gt;2007.1,"D",IF(E50&gt;2004.1,"Schüler",IF(E50&gt;2002.1,"Jugend",IF(E50&gt;1999.1,"Jun.",IF(E50&gt;1985.1,"Sen.","M")))))))</f>
        <v>Jugend</v>
      </c>
      <c r="D50" s="42" t="s">
        <v>21</v>
      </c>
      <c r="E50" s="42">
        <v>2004</v>
      </c>
      <c r="F50" s="40" t="s">
        <v>60</v>
      </c>
      <c r="G50" s="48">
        <f>IF(H50=0,"",IF(H50=0,"",IF(H50&lt;=40,"-40",IF(H50&lt;=40,-40,IF(H50&lt;=45,-45,IF(H50&lt;=49,-49,IF(H50&lt;=55,-55,IF(H50&lt;=59,-59,IF(H50&lt;=64,-64,IF(H50&lt;=71,-71,IF(H50&lt;=76,-76,IF(H50&gt;76,"+76",))))))))))))</f>
        <v>-64</v>
      </c>
      <c r="H50" s="43">
        <v>60</v>
      </c>
      <c r="I50" s="44">
        <v>36</v>
      </c>
      <c r="J50" s="45">
        <v>46</v>
      </c>
      <c r="K50" s="45">
        <v>82</v>
      </c>
      <c r="L50" s="30">
        <v>43890</v>
      </c>
      <c r="M50" s="47" t="s">
        <v>517</v>
      </c>
    </row>
    <row r="51" spans="1:13" ht="14.25" customHeight="1" x14ac:dyDescent="0.25">
      <c r="A51" s="40" t="s">
        <v>43</v>
      </c>
      <c r="B51" s="40" t="s">
        <v>49</v>
      </c>
      <c r="C51" s="24" t="str">
        <f>IF(E51&lt;1,"",IF(E51&gt;2009,"E",IF(E51&gt;2007.1,"D",IF(E51&gt;2004.1,"Schüler",IF(E51&gt;2002.1,"Jugend",IF(E51&gt;1999.1,"Jun.",IF(E51&gt;1985.1,"Sen.","M")))))))</f>
        <v>Jugend</v>
      </c>
      <c r="D51" s="42" t="s">
        <v>21</v>
      </c>
      <c r="E51" s="42">
        <v>2004</v>
      </c>
      <c r="F51" s="40" t="s">
        <v>30</v>
      </c>
      <c r="G51" s="48">
        <f>IF(H51=0,"",IF(H51=0,"",IF(H51&lt;=40,"-40",IF(H51&lt;=40,-40,IF(H51&lt;=45,-45,IF(H51&lt;=49,-49,IF(H51&lt;=55,-55,IF(H51&lt;=59,-59,IF(H51&lt;=64,-64,IF(H51&lt;=71,-71,IF(H51&lt;=76,-76,IF(H51&gt;76,"+76",))))))))))))</f>
        <v>-71</v>
      </c>
      <c r="H51" s="43">
        <v>70.400000000000006</v>
      </c>
      <c r="I51" s="44">
        <v>43</v>
      </c>
      <c r="J51" s="45">
        <v>60</v>
      </c>
      <c r="K51" s="45">
        <v>103</v>
      </c>
      <c r="L51" s="30">
        <v>43841</v>
      </c>
      <c r="M51" s="47" t="s">
        <v>517</v>
      </c>
    </row>
    <row r="52" spans="1:13" ht="14.25" customHeight="1" x14ac:dyDescent="0.25">
      <c r="A52" s="40" t="s">
        <v>549</v>
      </c>
      <c r="B52" s="40" t="s">
        <v>550</v>
      </c>
      <c r="C52" s="24" t="str">
        <f>IF(E52&lt;1,"",IF(E52&gt;2009,"E",IF(E52&gt;2007.1,"D",IF(E52&gt;2004.1,"Schüler",IF(E52&gt;2002.1,"Jugend",IF(E52&gt;1999.1,"Jun.",IF(E52&gt;1985.1,"Sen.","M")))))))</f>
        <v>Jugend</v>
      </c>
      <c r="D52" s="25" t="s">
        <v>21</v>
      </c>
      <c r="E52" s="42">
        <v>2004</v>
      </c>
      <c r="F52" s="40" t="s">
        <v>60</v>
      </c>
      <c r="G52" s="48">
        <f>IF(H52=0,"",IF(H52=0,"",IF(H52&lt;=40,"-40",IF(H52&lt;=40,-40,IF(H52&lt;=45,-45,IF(H52&lt;=49,-49,IF(H52&lt;=55,-55,IF(H52&lt;=59,-59,IF(H52&lt;=64,-64,IF(H52&lt;=71,-71,IF(H52&lt;=76,-76,IF(H52&gt;76,"+76",))))))))))))</f>
        <v>-71</v>
      </c>
      <c r="H52" s="43">
        <v>65</v>
      </c>
      <c r="I52" s="44">
        <v>43</v>
      </c>
      <c r="J52" s="45">
        <v>52</v>
      </c>
      <c r="K52" s="45">
        <v>95</v>
      </c>
      <c r="L52" s="30">
        <v>44114</v>
      </c>
      <c r="M52" s="61" t="s">
        <v>535</v>
      </c>
    </row>
    <row r="53" spans="1:13" ht="14.25" customHeight="1" x14ac:dyDescent="0.25">
      <c r="A53" s="40" t="s">
        <v>47</v>
      </c>
      <c r="B53" s="40" t="s">
        <v>48</v>
      </c>
      <c r="C53" s="24" t="str">
        <f>IF(E53&lt;1,"",IF(E53&gt;2009,"E",IF(E53&gt;2007.1,"D",IF(E53&gt;2004.1,"Schüler",IF(E53&gt;2002.1,"Jugend",IF(E53&gt;1999.1,"Jun.",IF(E53&gt;1985.1,"Sen.","M")))))))</f>
        <v>Jugend</v>
      </c>
      <c r="D53" s="25" t="s">
        <v>21</v>
      </c>
      <c r="E53" s="42">
        <v>2004</v>
      </c>
      <c r="F53" s="40" t="s">
        <v>30</v>
      </c>
      <c r="G53" s="48">
        <f>IF(H53=0,"",IF(H53=0,"",IF(H53&lt;=40,"-40",IF(H53&lt;=40,-40,IF(H53&lt;=45,-45,IF(H53&lt;=49,-49,IF(H53&lt;=55,-55,IF(H53&lt;=59,-59,IF(H53&lt;=64,-64,IF(H53&lt;=71,-71,IF(H53&lt;=76,-76,IF(H53&gt;76,"+76",))))))))))))</f>
        <v>-71</v>
      </c>
      <c r="H53" s="43">
        <v>68.5</v>
      </c>
      <c r="I53" s="44">
        <v>40</v>
      </c>
      <c r="J53" s="45">
        <v>52</v>
      </c>
      <c r="K53" s="45">
        <v>92</v>
      </c>
      <c r="L53" s="30">
        <v>44114</v>
      </c>
      <c r="M53" s="56" t="s">
        <v>517</v>
      </c>
    </row>
    <row r="54" spans="1:13" ht="14.25" customHeight="1" x14ac:dyDescent="0.25">
      <c r="A54" s="40" t="s">
        <v>569</v>
      </c>
      <c r="B54" s="40" t="s">
        <v>570</v>
      </c>
      <c r="C54" s="24" t="str">
        <f>IF(E54&lt;1,"",IF(E54&gt;2009,"E",IF(E54&gt;2007.1,"D",IF(E54&gt;2004.1,"Schüler",IF(E54&gt;2002.1,"Jugend",IF(E54&gt;1999.1,"Jun.",IF(E54&gt;1985.1,"Sen.","M")))))))</f>
        <v>Jugend</v>
      </c>
      <c r="D54" s="42" t="s">
        <v>21</v>
      </c>
      <c r="E54" s="42">
        <v>2003</v>
      </c>
      <c r="F54" s="40" t="s">
        <v>30</v>
      </c>
      <c r="G54" s="48">
        <f>IF(H54=0,"",IF(H54=0,"",IF(H54&lt;=40,"-40",IF(H54&lt;=40,-40,IF(H54&lt;=45,-45,IF(H54&lt;=49,-49,IF(H54&lt;=55,-55,IF(H54&lt;=59,-59,IF(H54&lt;=64,-64,IF(H54&lt;=71,-71,IF(H54&lt;=76,-76,IF(H54&gt;76,"+76",))))))))))))</f>
        <v>-71</v>
      </c>
      <c r="H54" s="43">
        <v>67.400000000000006</v>
      </c>
      <c r="I54" s="44">
        <v>31</v>
      </c>
      <c r="J54" s="45">
        <v>39</v>
      </c>
      <c r="K54" s="45">
        <v>70</v>
      </c>
      <c r="L54" s="30">
        <v>44114</v>
      </c>
      <c r="M54" s="47" t="s">
        <v>545</v>
      </c>
    </row>
    <row r="55" spans="1:13" ht="14.25" customHeight="1" thickBot="1" x14ac:dyDescent="0.3">
      <c r="A55" s="32" t="s">
        <v>50</v>
      </c>
      <c r="B55" s="32" t="s">
        <v>51</v>
      </c>
      <c r="C55" s="33" t="str">
        <f>IF(E55&lt;1,"",IF(E55&gt;2009,"E",IF(E55&gt;2007.1,"D",IF(E55&gt;2004.1,"Schüler",IF(E55&gt;2002.1,"Jugend",IF(E55&gt;1999.1,"Jun.",IF(E55&gt;1985.1,"Sen.","M")))))))</f>
        <v>Jugend</v>
      </c>
      <c r="D55" s="34" t="s">
        <v>21</v>
      </c>
      <c r="E55" s="34">
        <v>2004</v>
      </c>
      <c r="F55" s="32" t="s">
        <v>30</v>
      </c>
      <c r="G55" s="49">
        <f>IF(H55=0,"",IF(H55=0,"",IF(H55&lt;=40,"-40",IF(H55&lt;=40,-40,IF(H55&lt;=45,-45,IF(H55&lt;=49,-49,IF(H55&lt;=55,-55,IF(H55&lt;=59,-59,IF(H55&lt;=64,-64,IF(H55&lt;=71,-71,IF(H55&lt;=76,-76,IF(H55&gt;76,"+76",))))))))))))</f>
        <v>-76</v>
      </c>
      <c r="H55" s="35">
        <v>73.5</v>
      </c>
      <c r="I55" s="36">
        <v>43</v>
      </c>
      <c r="J55" s="37">
        <v>54</v>
      </c>
      <c r="K55" s="37">
        <v>97</v>
      </c>
      <c r="L55" s="38">
        <v>43897</v>
      </c>
      <c r="M55" s="39" t="s">
        <v>517</v>
      </c>
    </row>
    <row r="56" spans="1:13" ht="1.5" hidden="1" customHeight="1" x14ac:dyDescent="0.25">
      <c r="A56" s="40" t="s">
        <v>54</v>
      </c>
      <c r="B56" s="40" t="s">
        <v>55</v>
      </c>
      <c r="C56" s="41" t="str">
        <f t="shared" ref="C56:C78" si="4">IF(E56&lt;1,"",IF(E56&gt;2009,"E",IF(E56&gt;2007.1,"D",IF(E56&gt;2004.1,"Schüler",IF(E56&gt;2002.1,"Jugend",IF(E56&gt;1999.1,"Jun.",IF(E56&gt;1985.1,"Sen.","M")))))))</f>
        <v>Jun.</v>
      </c>
      <c r="D56" s="42" t="s">
        <v>21</v>
      </c>
      <c r="E56" s="42">
        <v>2002</v>
      </c>
      <c r="F56" s="40" t="s">
        <v>30</v>
      </c>
      <c r="G56" s="48" t="str">
        <f t="shared" ref="G56:G87" si="5">IF(H56=0,"",IF(H56&lt;=45,-45,IF(H56&lt;=49,-49,IF(H56&lt;=55,-55,IF(H56&lt;=59,-59,IF(H56&lt;=64,-64,IF(H56&lt;=71,-71,IF(H56&lt;=76,-76,IF(H56&lt;=81,-81,IF(H56&lt;=87,-87,IF(H56&gt;87,"+87",)))))))))))</f>
        <v/>
      </c>
      <c r="H56" s="43"/>
      <c r="I56" s="44"/>
      <c r="J56" s="45"/>
      <c r="K56" s="45"/>
      <c r="L56" s="46"/>
      <c r="M56" s="47"/>
    </row>
    <row r="57" spans="1:13" ht="14.25" customHeight="1" x14ac:dyDescent="0.25">
      <c r="A57" s="40" t="s">
        <v>64</v>
      </c>
      <c r="B57" s="40" t="s">
        <v>65</v>
      </c>
      <c r="C57" s="24" t="str">
        <f t="shared" ref="C57:C63" si="6">IF(E57&lt;1,"",IF(E57&gt;2009,"E",IF(E57&gt;2007.1,"D",IF(E57&gt;2004.1,"Schüler",IF(E57&gt;2002.1,"Jugend",IF(E57&gt;1999.1,"Jun.",IF(E57&gt;1985.1,"Sen.","M")))))))</f>
        <v>Jun.</v>
      </c>
      <c r="D57" s="42" t="s">
        <v>21</v>
      </c>
      <c r="E57" s="42">
        <v>2000</v>
      </c>
      <c r="F57" s="40" t="s">
        <v>27</v>
      </c>
      <c r="G57" s="48">
        <f t="shared" ref="G57:G63" si="7">IF(H57=0,"",IF(H57&lt;=45,-45,IF(H57&lt;=49,-49,IF(H57&lt;=55,-55,IF(H57&lt;=59,-59,IF(H57&lt;=64,-64,IF(H57&lt;=71,-71,IF(H57&lt;=76,-76,IF(H57&lt;=81,-81,IF(H57&lt;=87,-87,IF(H57&gt;87,"+87",)))))))))))</f>
        <v>-49</v>
      </c>
      <c r="H57" s="43">
        <v>48.3</v>
      </c>
      <c r="I57" s="44">
        <v>58</v>
      </c>
      <c r="J57" s="45">
        <v>74</v>
      </c>
      <c r="K57" s="45">
        <v>132</v>
      </c>
      <c r="L57" s="46">
        <v>43883</v>
      </c>
      <c r="M57" s="47" t="s">
        <v>548</v>
      </c>
    </row>
    <row r="58" spans="1:13" ht="14.25" customHeight="1" x14ac:dyDescent="0.25">
      <c r="A58" s="40" t="s">
        <v>52</v>
      </c>
      <c r="B58" s="40" t="s">
        <v>53</v>
      </c>
      <c r="C58" s="24" t="str">
        <f t="shared" si="6"/>
        <v>Jun.</v>
      </c>
      <c r="D58" s="42" t="s">
        <v>21</v>
      </c>
      <c r="E58" s="42">
        <v>2002</v>
      </c>
      <c r="F58" s="40" t="s">
        <v>27</v>
      </c>
      <c r="G58" s="48">
        <f t="shared" si="7"/>
        <v>-55</v>
      </c>
      <c r="H58" s="43">
        <v>51.2</v>
      </c>
      <c r="I58" s="44">
        <v>59</v>
      </c>
      <c r="J58" s="45">
        <v>73</v>
      </c>
      <c r="K58" s="45">
        <v>131</v>
      </c>
      <c r="L58" s="30">
        <v>43869</v>
      </c>
      <c r="M58" s="31" t="s">
        <v>522</v>
      </c>
    </row>
    <row r="59" spans="1:13" ht="14.25" customHeight="1" x14ac:dyDescent="0.25">
      <c r="A59" s="23" t="s">
        <v>420</v>
      </c>
      <c r="B59" s="23" t="s">
        <v>120</v>
      </c>
      <c r="C59" s="24" t="str">
        <f t="shared" si="6"/>
        <v>Jun.</v>
      </c>
      <c r="D59" s="25" t="s">
        <v>21</v>
      </c>
      <c r="E59" s="25">
        <v>2002</v>
      </c>
      <c r="F59" s="23" t="s">
        <v>42</v>
      </c>
      <c r="G59" s="48">
        <f t="shared" si="7"/>
        <v>-59</v>
      </c>
      <c r="H59" s="27">
        <v>56.6</v>
      </c>
      <c r="I59" s="28">
        <v>81</v>
      </c>
      <c r="J59" s="29">
        <v>98</v>
      </c>
      <c r="K59" s="29">
        <v>179</v>
      </c>
      <c r="L59" s="30">
        <v>43862</v>
      </c>
      <c r="M59" s="31" t="s">
        <v>514</v>
      </c>
    </row>
    <row r="60" spans="1:13" ht="14.25" customHeight="1" x14ac:dyDescent="0.25">
      <c r="A60" s="78" t="s">
        <v>58</v>
      </c>
      <c r="B60" s="78" t="s">
        <v>59</v>
      </c>
      <c r="C60" s="24" t="str">
        <f t="shared" si="6"/>
        <v>Jun.</v>
      </c>
      <c r="D60" s="25" t="s">
        <v>21</v>
      </c>
      <c r="E60" s="25">
        <v>2001</v>
      </c>
      <c r="F60" s="23" t="s">
        <v>60</v>
      </c>
      <c r="G60" s="48">
        <f t="shared" si="7"/>
        <v>-59</v>
      </c>
      <c r="H60" s="57">
        <v>55.1</v>
      </c>
      <c r="I60" s="58">
        <v>55</v>
      </c>
      <c r="J60" s="59">
        <v>65</v>
      </c>
      <c r="K60" s="59">
        <v>119</v>
      </c>
      <c r="L60" s="60">
        <v>43841</v>
      </c>
      <c r="M60" s="61" t="s">
        <v>514</v>
      </c>
    </row>
    <row r="61" spans="1:13" ht="14.25" customHeight="1" x14ac:dyDescent="0.25">
      <c r="A61" s="78" t="s">
        <v>76</v>
      </c>
      <c r="B61" s="78" t="s">
        <v>77</v>
      </c>
      <c r="C61" s="24" t="str">
        <f t="shared" si="6"/>
        <v>Jun.</v>
      </c>
      <c r="D61" s="25" t="s">
        <v>21</v>
      </c>
      <c r="E61" s="25">
        <v>2000</v>
      </c>
      <c r="F61" s="23" t="s">
        <v>27</v>
      </c>
      <c r="G61" s="48">
        <f t="shared" si="7"/>
        <v>-71</v>
      </c>
      <c r="H61" s="27">
        <v>67.2</v>
      </c>
      <c r="I61" s="28">
        <v>88</v>
      </c>
      <c r="J61" s="29">
        <v>98</v>
      </c>
      <c r="K61" s="29">
        <v>181</v>
      </c>
      <c r="L61" s="30">
        <v>43883</v>
      </c>
      <c r="M61" s="31" t="s">
        <v>548</v>
      </c>
    </row>
    <row r="62" spans="1:13" ht="14.25" customHeight="1" x14ac:dyDescent="0.25">
      <c r="A62" s="78" t="s">
        <v>61</v>
      </c>
      <c r="B62" s="78" t="s">
        <v>62</v>
      </c>
      <c r="C62" s="24" t="str">
        <f t="shared" si="6"/>
        <v>Jun.</v>
      </c>
      <c r="D62" s="42" t="s">
        <v>21</v>
      </c>
      <c r="E62" s="42">
        <v>2001</v>
      </c>
      <c r="F62" s="40" t="s">
        <v>63</v>
      </c>
      <c r="G62" s="48">
        <f t="shared" si="7"/>
        <v>-71</v>
      </c>
      <c r="H62" s="43">
        <v>66.900000000000006</v>
      </c>
      <c r="I62" s="44">
        <v>46</v>
      </c>
      <c r="J62" s="45">
        <v>60</v>
      </c>
      <c r="K62" s="45">
        <v>106</v>
      </c>
      <c r="L62" s="46">
        <v>43897</v>
      </c>
      <c r="M62" s="47" t="s">
        <v>528</v>
      </c>
    </row>
    <row r="63" spans="1:13" ht="14.25" customHeight="1" thickBot="1" x14ac:dyDescent="0.3">
      <c r="A63" s="32" t="s">
        <v>56</v>
      </c>
      <c r="B63" s="32" t="s">
        <v>57</v>
      </c>
      <c r="C63" s="33" t="str">
        <f t="shared" si="6"/>
        <v>Jun.</v>
      </c>
      <c r="D63" s="34" t="s">
        <v>21</v>
      </c>
      <c r="E63" s="34">
        <v>2002</v>
      </c>
      <c r="F63" s="32" t="s">
        <v>42</v>
      </c>
      <c r="G63" s="49">
        <f t="shared" si="7"/>
        <v>-76</v>
      </c>
      <c r="H63" s="35">
        <v>72</v>
      </c>
      <c r="I63" s="36">
        <v>67</v>
      </c>
      <c r="J63" s="37">
        <v>82</v>
      </c>
      <c r="K63" s="37">
        <v>149</v>
      </c>
      <c r="L63" s="38">
        <v>43869</v>
      </c>
      <c r="M63" s="39" t="s">
        <v>528</v>
      </c>
    </row>
    <row r="64" spans="1:13" ht="14.25" hidden="1" customHeight="1" x14ac:dyDescent="0.25">
      <c r="A64" s="40" t="s">
        <v>66</v>
      </c>
      <c r="B64" s="40" t="s">
        <v>67</v>
      </c>
      <c r="C64" s="41" t="str">
        <f t="shared" si="4"/>
        <v>Sen.</v>
      </c>
      <c r="D64" s="42" t="s">
        <v>21</v>
      </c>
      <c r="E64" s="42">
        <v>1999</v>
      </c>
      <c r="F64" s="40" t="s">
        <v>22</v>
      </c>
      <c r="G64" s="48" t="str">
        <f t="shared" si="5"/>
        <v/>
      </c>
      <c r="H64" s="43"/>
      <c r="I64" s="44"/>
      <c r="J64" s="45"/>
      <c r="K64" s="45"/>
      <c r="L64" s="46"/>
      <c r="M64" s="47"/>
    </row>
    <row r="65" spans="1:13" ht="14.25" hidden="1" customHeight="1" x14ac:dyDescent="0.25">
      <c r="A65" s="23" t="s">
        <v>472</v>
      </c>
      <c r="B65" s="23" t="s">
        <v>90</v>
      </c>
      <c r="C65" s="24" t="str">
        <f t="shared" si="4"/>
        <v>Sen.</v>
      </c>
      <c r="D65" s="25" t="s">
        <v>21</v>
      </c>
      <c r="E65" s="25">
        <v>1992</v>
      </c>
      <c r="F65" s="23" t="s">
        <v>27</v>
      </c>
      <c r="G65" s="48" t="str">
        <f t="shared" si="5"/>
        <v/>
      </c>
      <c r="H65" s="43"/>
      <c r="I65" s="44"/>
      <c r="J65" s="45"/>
      <c r="K65" s="45"/>
      <c r="L65" s="30"/>
      <c r="M65" s="31"/>
    </row>
    <row r="66" spans="1:13" ht="14.25" hidden="1" customHeight="1" x14ac:dyDescent="0.25">
      <c r="A66" s="40" t="s">
        <v>430</v>
      </c>
      <c r="B66" s="40" t="s">
        <v>431</v>
      </c>
      <c r="C66" s="24" t="str">
        <f t="shared" si="4"/>
        <v>Sen.</v>
      </c>
      <c r="D66" s="42" t="s">
        <v>21</v>
      </c>
      <c r="E66" s="42">
        <v>1990</v>
      </c>
      <c r="F66" s="40" t="s">
        <v>30</v>
      </c>
      <c r="G66" s="48" t="str">
        <f t="shared" si="5"/>
        <v/>
      </c>
      <c r="H66" s="43"/>
      <c r="I66" s="44"/>
      <c r="J66" s="45"/>
      <c r="K66" s="45"/>
      <c r="L66" s="46"/>
      <c r="M66" s="47"/>
    </row>
    <row r="67" spans="1:13" ht="15" hidden="1" customHeight="1" x14ac:dyDescent="0.25">
      <c r="A67" s="23" t="s">
        <v>116</v>
      </c>
      <c r="B67" s="23" t="s">
        <v>90</v>
      </c>
      <c r="C67" s="24" t="str">
        <f t="shared" si="4"/>
        <v>Sen.</v>
      </c>
      <c r="D67" s="25" t="s">
        <v>21</v>
      </c>
      <c r="E67" s="25">
        <v>1992</v>
      </c>
      <c r="F67" s="23" t="s">
        <v>63</v>
      </c>
      <c r="G67" s="48" t="str">
        <f t="shared" si="5"/>
        <v/>
      </c>
      <c r="H67" s="27"/>
      <c r="I67" s="28"/>
      <c r="J67" s="29"/>
      <c r="K67" s="29"/>
      <c r="L67" s="30"/>
      <c r="M67" s="31"/>
    </row>
    <row r="68" spans="1:13" ht="15" hidden="1" customHeight="1" x14ac:dyDescent="0.25">
      <c r="A68" s="23" t="s">
        <v>85</v>
      </c>
      <c r="B68" s="23" t="s">
        <v>86</v>
      </c>
      <c r="C68" s="24" t="str">
        <f t="shared" si="4"/>
        <v>Sen.</v>
      </c>
      <c r="D68" s="25" t="s">
        <v>21</v>
      </c>
      <c r="E68" s="25">
        <v>1993</v>
      </c>
      <c r="F68" s="23" t="s">
        <v>30</v>
      </c>
      <c r="G68" s="48" t="str">
        <f t="shared" si="5"/>
        <v/>
      </c>
      <c r="H68" s="27"/>
      <c r="I68" s="28"/>
      <c r="J68" s="29"/>
      <c r="K68" s="29"/>
      <c r="L68" s="30"/>
      <c r="M68" s="31"/>
    </row>
    <row r="69" spans="1:13" ht="15" hidden="1" customHeight="1" x14ac:dyDescent="0.25">
      <c r="A69" s="23" t="s">
        <v>123</v>
      </c>
      <c r="B69" s="23" t="s">
        <v>124</v>
      </c>
      <c r="C69" s="24" t="str">
        <f t="shared" si="4"/>
        <v>Sen.</v>
      </c>
      <c r="D69" s="25" t="s">
        <v>21</v>
      </c>
      <c r="E69" s="25">
        <v>1994</v>
      </c>
      <c r="F69" s="23" t="s">
        <v>27</v>
      </c>
      <c r="G69" s="48" t="str">
        <f t="shared" si="5"/>
        <v/>
      </c>
      <c r="H69" s="27"/>
      <c r="I69" s="28"/>
      <c r="J69" s="29"/>
      <c r="K69" s="29"/>
      <c r="L69" s="30"/>
      <c r="M69" s="31"/>
    </row>
    <row r="70" spans="1:13" ht="15" hidden="1" customHeight="1" x14ac:dyDescent="0.25">
      <c r="A70" s="23" t="s">
        <v>117</v>
      </c>
      <c r="B70" s="23" t="s">
        <v>118</v>
      </c>
      <c r="C70" s="24" t="str">
        <f t="shared" si="4"/>
        <v>Sen.</v>
      </c>
      <c r="D70" s="25" t="s">
        <v>21</v>
      </c>
      <c r="E70" s="25">
        <v>1993</v>
      </c>
      <c r="F70" s="23" t="s">
        <v>63</v>
      </c>
      <c r="G70" s="48" t="str">
        <f t="shared" si="5"/>
        <v/>
      </c>
      <c r="H70" s="27"/>
      <c r="I70" s="28"/>
      <c r="J70" s="29"/>
      <c r="K70" s="29"/>
      <c r="L70" s="30"/>
      <c r="M70" s="31"/>
    </row>
    <row r="71" spans="1:13" ht="15" hidden="1" customHeight="1" x14ac:dyDescent="0.25">
      <c r="A71" s="23" t="s">
        <v>99</v>
      </c>
      <c r="B71" s="23" t="s">
        <v>81</v>
      </c>
      <c r="C71" s="24" t="str">
        <f t="shared" si="4"/>
        <v>Sen.</v>
      </c>
      <c r="D71" s="25" t="s">
        <v>21</v>
      </c>
      <c r="E71" s="25">
        <v>1991</v>
      </c>
      <c r="F71" s="23" t="s">
        <v>100</v>
      </c>
      <c r="G71" s="48" t="str">
        <f t="shared" si="5"/>
        <v/>
      </c>
      <c r="H71" s="27"/>
      <c r="I71" s="28"/>
      <c r="J71" s="29"/>
      <c r="K71" s="29"/>
      <c r="L71" s="46"/>
      <c r="M71" s="47"/>
    </row>
    <row r="72" spans="1:13" ht="15" hidden="1" customHeight="1" x14ac:dyDescent="0.25">
      <c r="A72" s="23" t="s">
        <v>80</v>
      </c>
      <c r="B72" s="23" t="s">
        <v>81</v>
      </c>
      <c r="C72" s="24" t="str">
        <f t="shared" si="4"/>
        <v>Sen.</v>
      </c>
      <c r="D72" s="25" t="s">
        <v>21</v>
      </c>
      <c r="E72" s="25">
        <v>1989</v>
      </c>
      <c r="F72" s="23" t="s">
        <v>42</v>
      </c>
      <c r="G72" s="48" t="str">
        <f t="shared" si="5"/>
        <v/>
      </c>
      <c r="H72" s="27"/>
      <c r="I72" s="28"/>
      <c r="J72" s="29"/>
      <c r="K72" s="29"/>
      <c r="L72" s="46"/>
      <c r="M72" s="47"/>
    </row>
    <row r="73" spans="1:13" ht="14.25" hidden="1" customHeight="1" x14ac:dyDescent="0.25">
      <c r="A73" s="23" t="s">
        <v>91</v>
      </c>
      <c r="B73" s="23" t="s">
        <v>92</v>
      </c>
      <c r="C73" s="24" t="str">
        <f t="shared" si="4"/>
        <v>Sen.</v>
      </c>
      <c r="D73" s="25" t="s">
        <v>21</v>
      </c>
      <c r="E73" s="25">
        <v>1991</v>
      </c>
      <c r="F73" s="23" t="s">
        <v>42</v>
      </c>
      <c r="G73" s="48" t="str">
        <f t="shared" si="5"/>
        <v/>
      </c>
      <c r="H73" s="27"/>
      <c r="I73" s="28"/>
      <c r="J73" s="29"/>
      <c r="K73" s="29"/>
      <c r="L73" s="46"/>
      <c r="M73" s="47"/>
    </row>
    <row r="74" spans="1:13" ht="14.25" hidden="1" customHeight="1" x14ac:dyDescent="0.25">
      <c r="A74" s="23" t="s">
        <v>477</v>
      </c>
      <c r="B74" s="23" t="s">
        <v>478</v>
      </c>
      <c r="C74" s="24" t="str">
        <f t="shared" si="4"/>
        <v>Sen.</v>
      </c>
      <c r="D74" s="25" t="s">
        <v>21</v>
      </c>
      <c r="E74" s="25">
        <v>1997</v>
      </c>
      <c r="F74" s="23" t="s">
        <v>68</v>
      </c>
      <c r="G74" s="48" t="str">
        <f t="shared" si="5"/>
        <v/>
      </c>
      <c r="H74" s="27"/>
      <c r="I74" s="28"/>
      <c r="J74" s="29"/>
      <c r="K74" s="29"/>
      <c r="L74" s="46"/>
      <c r="M74" s="47"/>
    </row>
    <row r="75" spans="1:13" ht="14.25" hidden="1" customHeight="1" x14ac:dyDescent="0.25">
      <c r="A75" s="23" t="s">
        <v>97</v>
      </c>
      <c r="B75" s="23" t="s">
        <v>98</v>
      </c>
      <c r="C75" s="24" t="str">
        <f t="shared" si="4"/>
        <v>Sen.</v>
      </c>
      <c r="D75" s="25" t="s">
        <v>21</v>
      </c>
      <c r="E75" s="25">
        <v>1993</v>
      </c>
      <c r="F75" s="23" t="s">
        <v>60</v>
      </c>
      <c r="G75" s="48" t="str">
        <f t="shared" si="5"/>
        <v/>
      </c>
      <c r="H75" s="27"/>
      <c r="I75" s="28"/>
      <c r="J75" s="29"/>
      <c r="K75" s="29"/>
      <c r="L75" s="46"/>
      <c r="M75" s="47"/>
    </row>
    <row r="76" spans="1:13" ht="14.25" hidden="1" customHeight="1" x14ac:dyDescent="0.25">
      <c r="A76" s="23" t="s">
        <v>102</v>
      </c>
      <c r="B76" s="23" t="s">
        <v>103</v>
      </c>
      <c r="C76" s="24" t="str">
        <f t="shared" si="4"/>
        <v>Sen.</v>
      </c>
      <c r="D76" s="25" t="s">
        <v>21</v>
      </c>
      <c r="E76" s="25">
        <v>1989</v>
      </c>
      <c r="F76" s="23" t="s">
        <v>42</v>
      </c>
      <c r="G76" s="48" t="str">
        <f t="shared" si="5"/>
        <v/>
      </c>
      <c r="H76" s="27"/>
      <c r="I76" s="28"/>
      <c r="J76" s="29"/>
      <c r="K76" s="29"/>
      <c r="L76" s="46"/>
      <c r="M76" s="47"/>
    </row>
    <row r="77" spans="1:13" ht="14.25" hidden="1" customHeight="1" x14ac:dyDescent="0.25">
      <c r="A77" s="23" t="s">
        <v>105</v>
      </c>
      <c r="B77" s="23" t="s">
        <v>106</v>
      </c>
      <c r="C77" s="24" t="str">
        <f t="shared" si="4"/>
        <v>Sen.</v>
      </c>
      <c r="D77" s="25" t="s">
        <v>21</v>
      </c>
      <c r="E77" s="25">
        <v>1995</v>
      </c>
      <c r="F77" s="23" t="s">
        <v>27</v>
      </c>
      <c r="G77" s="48" t="str">
        <f t="shared" si="5"/>
        <v/>
      </c>
      <c r="H77" s="27"/>
      <c r="I77" s="28"/>
      <c r="J77" s="29"/>
      <c r="K77" s="29"/>
      <c r="L77" s="46"/>
      <c r="M77" s="47"/>
    </row>
    <row r="78" spans="1:13" ht="14.25" hidden="1" customHeight="1" x14ac:dyDescent="0.25">
      <c r="A78" s="23" t="s">
        <v>111</v>
      </c>
      <c r="B78" s="23" t="s">
        <v>112</v>
      </c>
      <c r="C78" s="24" t="str">
        <f t="shared" si="4"/>
        <v>Sen.</v>
      </c>
      <c r="D78" s="25" t="s">
        <v>21</v>
      </c>
      <c r="E78" s="25">
        <v>1996</v>
      </c>
      <c r="F78" s="23" t="s">
        <v>27</v>
      </c>
      <c r="G78" s="48" t="str">
        <f t="shared" si="5"/>
        <v/>
      </c>
      <c r="H78" s="27"/>
      <c r="I78" s="28"/>
      <c r="J78" s="29"/>
      <c r="K78" s="29"/>
      <c r="L78" s="46"/>
      <c r="M78" s="47"/>
    </row>
    <row r="79" spans="1:13" ht="14.25" hidden="1" customHeight="1" x14ac:dyDescent="0.25">
      <c r="A79" s="23" t="s">
        <v>126</v>
      </c>
      <c r="B79" s="23" t="s">
        <v>127</v>
      </c>
      <c r="C79" s="24" t="str">
        <f>IF(E79&lt;1,"",IF(E79&gt;2008,"E",IF(E79&gt;2006.1,"D",IF(E79&gt;2003.1,"Schüler",IF(E79&gt;2001.1,"Jugend",IF(E79&gt;1998.1,"Jun.",IF(E79&gt;1984.1,"Sen.","M")))))))</f>
        <v>Sen.</v>
      </c>
      <c r="D79" s="25" t="s">
        <v>21</v>
      </c>
      <c r="E79" s="25">
        <v>1985</v>
      </c>
      <c r="F79" s="23" t="s">
        <v>22</v>
      </c>
      <c r="G79" s="48" t="str">
        <f t="shared" si="5"/>
        <v/>
      </c>
      <c r="H79" s="27"/>
      <c r="I79" s="28"/>
      <c r="J79" s="29"/>
      <c r="K79" s="29"/>
      <c r="L79" s="46"/>
      <c r="M79" s="47"/>
    </row>
    <row r="80" spans="1:13" ht="14.25" hidden="1" customHeight="1" x14ac:dyDescent="0.25">
      <c r="A80" s="23" t="s">
        <v>99</v>
      </c>
      <c r="B80" s="23" t="s">
        <v>81</v>
      </c>
      <c r="C80" s="24" t="str">
        <f>IF(E80&lt;1,"",IF(E80&gt;2008,"E",IF(E80&gt;2006.1,"D",IF(E80&gt;2003.1,"Schüler",IF(E80&gt;2001.1,"Jugend",IF(E80&gt;1998.1,"Jun.",IF(E80&gt;1984.1,"Sen.","M")))))))</f>
        <v>Sen.</v>
      </c>
      <c r="D80" s="25" t="s">
        <v>21</v>
      </c>
      <c r="E80" s="25">
        <v>1991</v>
      </c>
      <c r="F80" s="23" t="s">
        <v>100</v>
      </c>
      <c r="G80" s="48" t="str">
        <f t="shared" si="5"/>
        <v/>
      </c>
      <c r="H80" s="27"/>
      <c r="I80" s="28"/>
      <c r="J80" s="29"/>
      <c r="K80" s="29"/>
      <c r="L80" s="30"/>
      <c r="M80" s="31"/>
    </row>
    <row r="81" spans="1:13" ht="14.25" hidden="1" customHeight="1" x14ac:dyDescent="0.25">
      <c r="A81" s="23" t="s">
        <v>129</v>
      </c>
      <c r="B81" s="23" t="s">
        <v>81</v>
      </c>
      <c r="C81" s="24" t="str">
        <f>IF(E81&lt;1,"",IF(E81&gt;2008,"E",IF(E81&gt;2006.1,"D",IF(E81&gt;2003.1,"Schüler",IF(E81&gt;2001.1,"Jugend",IF(E81&gt;1998.1,"Jun.",IF(E81&gt;1984.1,"Sen.","M")))))))</f>
        <v/>
      </c>
      <c r="D81" s="25" t="s">
        <v>21</v>
      </c>
      <c r="E81" s="25"/>
      <c r="F81" s="23" t="s">
        <v>42</v>
      </c>
      <c r="G81" s="48" t="str">
        <f t="shared" si="5"/>
        <v/>
      </c>
      <c r="H81" s="27"/>
      <c r="I81" s="28"/>
      <c r="J81" s="29"/>
      <c r="K81" s="29"/>
      <c r="L81" s="30"/>
      <c r="M81" s="31"/>
    </row>
    <row r="82" spans="1:13" ht="14.25" hidden="1" customHeight="1" x14ac:dyDescent="0.25">
      <c r="A82" s="23" t="s">
        <v>130</v>
      </c>
      <c r="B82" s="23" t="s">
        <v>122</v>
      </c>
      <c r="C82" s="24" t="str">
        <f>IF(E82&lt;1,"",IF(E82&gt;2008,"E",IF(E82&gt;2006.1,"D",IF(E82&gt;2003.1,"Schüler",IF(E82&gt;2001.1,"Jugend",IF(E82&gt;1998.1,"Jun.",IF(E82&gt;1984.1,"Sen.","M")))))))</f>
        <v>Sen.</v>
      </c>
      <c r="D82" s="25" t="s">
        <v>21</v>
      </c>
      <c r="E82" s="25">
        <v>1987</v>
      </c>
      <c r="F82" s="23" t="s">
        <v>27</v>
      </c>
      <c r="G82" s="48" t="str">
        <f t="shared" si="5"/>
        <v/>
      </c>
      <c r="H82" s="27"/>
      <c r="I82" s="28"/>
      <c r="J82" s="29"/>
      <c r="K82" s="29"/>
      <c r="L82" s="30"/>
      <c r="M82" s="31"/>
    </row>
    <row r="83" spans="1:13" ht="14.25" hidden="1" customHeight="1" x14ac:dyDescent="0.25">
      <c r="A83" s="23" t="s">
        <v>131</v>
      </c>
      <c r="B83" s="23" t="s">
        <v>132</v>
      </c>
      <c r="C83" s="24" t="str">
        <f>IF(E83&lt;1,"",IF(E83&gt;2008,"E",IF(E83&gt;2006.1,"D",IF(E83&gt;2003.1,"Schüler",IF(E83&gt;2001.1,"Jugend",IF(E83&gt;1998.1,"Jun.",IF(E83&gt;1984.1,"Sen.","M")))))))</f>
        <v>Sen.</v>
      </c>
      <c r="D83" s="25" t="s">
        <v>21</v>
      </c>
      <c r="E83" s="25">
        <v>1985</v>
      </c>
      <c r="F83" s="23" t="s">
        <v>42</v>
      </c>
      <c r="G83" s="48" t="str">
        <f t="shared" si="5"/>
        <v/>
      </c>
      <c r="H83" s="27"/>
      <c r="I83" s="28"/>
      <c r="J83" s="29"/>
      <c r="K83" s="29"/>
      <c r="L83" s="46"/>
      <c r="M83" s="47"/>
    </row>
    <row r="84" spans="1:13" ht="14.25" customHeight="1" x14ac:dyDescent="0.25">
      <c r="A84" s="23" t="s">
        <v>469</v>
      </c>
      <c r="B84" s="23" t="s">
        <v>470</v>
      </c>
      <c r="C84" s="24" t="str">
        <f t="shared" ref="C84:C116" si="8">IF(E84&lt;1,"",IF(E84&gt;2009,"E",IF(E84&gt;2007.1,"D",IF(E84&gt;2004.1,"Schüler",IF(E84&gt;2002.1,"Jugend",IF(E84&gt;1999.1,"Jun.",IF(E84&gt;1985.1,"Sen.","M")))))))</f>
        <v>Sen.</v>
      </c>
      <c r="D84" s="25" t="s">
        <v>21</v>
      </c>
      <c r="E84" s="25">
        <v>1988</v>
      </c>
      <c r="F84" s="23" t="s">
        <v>68</v>
      </c>
      <c r="G84" s="48">
        <f t="shared" si="5"/>
        <v>-45</v>
      </c>
      <c r="H84" s="27">
        <v>43.3</v>
      </c>
      <c r="I84" s="28">
        <v>35</v>
      </c>
      <c r="J84" s="29">
        <v>41</v>
      </c>
      <c r="K84" s="29">
        <v>76</v>
      </c>
      <c r="L84" s="46">
        <v>43883</v>
      </c>
      <c r="M84" s="47" t="s">
        <v>514</v>
      </c>
    </row>
    <row r="85" spans="1:13" ht="14.25" customHeight="1" x14ac:dyDescent="0.25">
      <c r="A85" s="23" t="s">
        <v>83</v>
      </c>
      <c r="B85" s="23" t="s">
        <v>84</v>
      </c>
      <c r="C85" s="24" t="str">
        <f t="shared" si="8"/>
        <v>Sen.</v>
      </c>
      <c r="D85" s="25" t="s">
        <v>21</v>
      </c>
      <c r="E85" s="25">
        <v>1990</v>
      </c>
      <c r="F85" s="23" t="s">
        <v>60</v>
      </c>
      <c r="G85" s="48">
        <f t="shared" si="5"/>
        <v>-49</v>
      </c>
      <c r="H85" s="27">
        <v>48.4</v>
      </c>
      <c r="I85" s="28">
        <v>36</v>
      </c>
      <c r="J85" s="29">
        <v>45</v>
      </c>
      <c r="K85" s="29">
        <v>81</v>
      </c>
      <c r="L85" s="46">
        <v>43897</v>
      </c>
      <c r="M85" s="47" t="s">
        <v>535</v>
      </c>
    </row>
    <row r="86" spans="1:13" ht="14.25" customHeight="1" x14ac:dyDescent="0.25">
      <c r="A86" s="23" t="s">
        <v>82</v>
      </c>
      <c r="B86" s="23" t="s">
        <v>36</v>
      </c>
      <c r="C86" s="24" t="str">
        <f t="shared" si="8"/>
        <v>Sen.</v>
      </c>
      <c r="D86" s="25" t="s">
        <v>21</v>
      </c>
      <c r="E86" s="25">
        <v>1991</v>
      </c>
      <c r="F86" s="23" t="s">
        <v>22</v>
      </c>
      <c r="G86" s="48">
        <f t="shared" si="5"/>
        <v>-55</v>
      </c>
      <c r="H86" s="27">
        <v>51.5</v>
      </c>
      <c r="I86" s="28">
        <v>50</v>
      </c>
      <c r="J86" s="29">
        <v>62</v>
      </c>
      <c r="K86" s="29">
        <v>112</v>
      </c>
      <c r="L86" s="30">
        <v>43841</v>
      </c>
      <c r="M86" s="31" t="s">
        <v>516</v>
      </c>
    </row>
    <row r="87" spans="1:13" ht="14.25" customHeight="1" x14ac:dyDescent="0.25">
      <c r="A87" s="23" t="s">
        <v>473</v>
      </c>
      <c r="B87" s="23" t="s">
        <v>474</v>
      </c>
      <c r="C87" s="24" t="str">
        <f t="shared" si="8"/>
        <v>Sen.</v>
      </c>
      <c r="D87" s="25" t="s">
        <v>21</v>
      </c>
      <c r="E87" s="25">
        <v>1997</v>
      </c>
      <c r="F87" s="23" t="s">
        <v>30</v>
      </c>
      <c r="G87" s="48">
        <f t="shared" si="5"/>
        <v>-55</v>
      </c>
      <c r="H87" s="27">
        <v>55</v>
      </c>
      <c r="I87" s="28">
        <v>49</v>
      </c>
      <c r="J87" s="29">
        <v>64</v>
      </c>
      <c r="K87" s="29">
        <v>112</v>
      </c>
      <c r="L87" s="30">
        <v>43855</v>
      </c>
      <c r="M87" s="31" t="s">
        <v>517</v>
      </c>
    </row>
    <row r="88" spans="1:13" ht="14.25" customHeight="1" x14ac:dyDescent="0.25">
      <c r="A88" s="23" t="s">
        <v>484</v>
      </c>
      <c r="B88" s="23" t="s">
        <v>426</v>
      </c>
      <c r="C88" s="24" t="str">
        <f t="shared" si="8"/>
        <v>Sen.</v>
      </c>
      <c r="D88" s="25" t="s">
        <v>21</v>
      </c>
      <c r="E88" s="25">
        <v>1998</v>
      </c>
      <c r="F88" s="23" t="s">
        <v>63</v>
      </c>
      <c r="G88" s="48">
        <f t="shared" ref="G88:G116" si="9">IF(H88=0,"",IF(H88&lt;=45,-45,IF(H88&lt;=49,-49,IF(H88&lt;=55,-55,IF(H88&lt;=59,-59,IF(H88&lt;=64,-64,IF(H88&lt;=71,-71,IF(H88&lt;=76,-76,IF(H88&lt;=81,-81,IF(H88&lt;=87,-87,IF(H88&gt;87,"+87",)))))))))))</f>
        <v>-55</v>
      </c>
      <c r="H88" s="27">
        <v>53.7</v>
      </c>
      <c r="I88" s="28">
        <v>43</v>
      </c>
      <c r="J88" s="29">
        <v>55</v>
      </c>
      <c r="K88" s="29">
        <v>97</v>
      </c>
      <c r="L88" s="46">
        <v>43869</v>
      </c>
      <c r="M88" s="47" t="s">
        <v>528</v>
      </c>
    </row>
    <row r="89" spans="1:13" ht="14.25" customHeight="1" x14ac:dyDescent="0.25">
      <c r="A89" s="23" t="s">
        <v>79</v>
      </c>
      <c r="B89" s="23" t="s">
        <v>78</v>
      </c>
      <c r="C89" s="24" t="str">
        <f t="shared" si="8"/>
        <v>Sen.</v>
      </c>
      <c r="D89" s="25" t="s">
        <v>21</v>
      </c>
      <c r="E89" s="25">
        <v>1998</v>
      </c>
      <c r="F89" s="23" t="s">
        <v>30</v>
      </c>
      <c r="G89" s="48">
        <f t="shared" si="9"/>
        <v>-59</v>
      </c>
      <c r="H89" s="27">
        <v>55.7</v>
      </c>
      <c r="I89" s="28">
        <v>80</v>
      </c>
      <c r="J89" s="29">
        <v>106</v>
      </c>
      <c r="K89" s="29">
        <v>186</v>
      </c>
      <c r="L89" s="46">
        <v>43869</v>
      </c>
      <c r="M89" s="47" t="s">
        <v>522</v>
      </c>
    </row>
    <row r="90" spans="1:13" ht="14.25" customHeight="1" x14ac:dyDescent="0.25">
      <c r="A90" s="23" t="s">
        <v>89</v>
      </c>
      <c r="B90" s="23" t="s">
        <v>90</v>
      </c>
      <c r="C90" s="24" t="str">
        <f t="shared" si="8"/>
        <v>Sen.</v>
      </c>
      <c r="D90" s="25" t="s">
        <v>21</v>
      </c>
      <c r="E90" s="25">
        <v>1992</v>
      </c>
      <c r="F90" s="23" t="s">
        <v>60</v>
      </c>
      <c r="G90" s="48">
        <f t="shared" si="9"/>
        <v>-59</v>
      </c>
      <c r="H90" s="27">
        <v>56.3</v>
      </c>
      <c r="I90" s="28">
        <v>70</v>
      </c>
      <c r="J90" s="29">
        <v>94</v>
      </c>
      <c r="K90" s="29">
        <v>162</v>
      </c>
      <c r="L90" s="46">
        <v>43869</v>
      </c>
      <c r="M90" s="47" t="s">
        <v>528</v>
      </c>
    </row>
    <row r="91" spans="1:13" ht="14.25" customHeight="1" x14ac:dyDescent="0.25">
      <c r="A91" s="23" t="s">
        <v>71</v>
      </c>
      <c r="B91" s="23" t="s">
        <v>72</v>
      </c>
      <c r="C91" s="24" t="str">
        <f t="shared" si="8"/>
        <v>Sen.</v>
      </c>
      <c r="D91" s="25" t="s">
        <v>21</v>
      </c>
      <c r="E91" s="25">
        <v>1999</v>
      </c>
      <c r="F91" s="23" t="s">
        <v>42</v>
      </c>
      <c r="G91" s="48">
        <f t="shared" si="9"/>
        <v>-59</v>
      </c>
      <c r="H91" s="27">
        <v>59</v>
      </c>
      <c r="I91" s="28">
        <v>61</v>
      </c>
      <c r="J91" s="29">
        <v>83</v>
      </c>
      <c r="K91" s="29">
        <v>144</v>
      </c>
      <c r="L91" s="46">
        <v>43841</v>
      </c>
      <c r="M91" s="47" t="s">
        <v>514</v>
      </c>
    </row>
    <row r="92" spans="1:13" ht="14.25" customHeight="1" x14ac:dyDescent="0.25">
      <c r="A92" s="23" t="s">
        <v>93</v>
      </c>
      <c r="B92" s="23" t="s">
        <v>94</v>
      </c>
      <c r="C92" s="24" t="str">
        <f t="shared" si="8"/>
        <v>Sen.</v>
      </c>
      <c r="D92" s="25" t="s">
        <v>21</v>
      </c>
      <c r="E92" s="25">
        <v>1997</v>
      </c>
      <c r="F92" s="23" t="s">
        <v>42</v>
      </c>
      <c r="G92" s="48">
        <f t="shared" si="9"/>
        <v>-59</v>
      </c>
      <c r="H92" s="27">
        <v>58.7</v>
      </c>
      <c r="I92" s="28">
        <v>53</v>
      </c>
      <c r="J92" s="29">
        <v>81</v>
      </c>
      <c r="K92" s="29">
        <v>134</v>
      </c>
      <c r="L92" s="30">
        <v>43876</v>
      </c>
      <c r="M92" s="31" t="s">
        <v>542</v>
      </c>
    </row>
    <row r="93" spans="1:13" ht="14.25" customHeight="1" x14ac:dyDescent="0.25">
      <c r="A93" s="23" t="s">
        <v>107</v>
      </c>
      <c r="B93" s="23" t="s">
        <v>108</v>
      </c>
      <c r="C93" s="24" t="str">
        <f t="shared" si="8"/>
        <v>Sen.</v>
      </c>
      <c r="D93" s="25" t="s">
        <v>21</v>
      </c>
      <c r="E93" s="25">
        <v>1988</v>
      </c>
      <c r="F93" s="23" t="s">
        <v>22</v>
      </c>
      <c r="G93" s="48">
        <f t="shared" si="9"/>
        <v>-59</v>
      </c>
      <c r="H93" s="27">
        <v>57.3</v>
      </c>
      <c r="I93" s="28">
        <v>57</v>
      </c>
      <c r="J93" s="29">
        <v>67</v>
      </c>
      <c r="K93" s="29">
        <v>124</v>
      </c>
      <c r="L93" s="30">
        <v>43876</v>
      </c>
      <c r="M93" s="31" t="s">
        <v>542</v>
      </c>
    </row>
    <row r="94" spans="1:13" ht="14.25" customHeight="1" x14ac:dyDescent="0.25">
      <c r="A94" s="23" t="s">
        <v>95</v>
      </c>
      <c r="B94" s="23" t="s">
        <v>96</v>
      </c>
      <c r="C94" s="24" t="str">
        <f t="shared" si="8"/>
        <v>Sen.</v>
      </c>
      <c r="D94" s="25" t="s">
        <v>21</v>
      </c>
      <c r="E94" s="25">
        <v>1987</v>
      </c>
      <c r="F94" s="23" t="s">
        <v>42</v>
      </c>
      <c r="G94" s="48">
        <f t="shared" si="9"/>
        <v>-59</v>
      </c>
      <c r="H94" s="27">
        <v>57.7</v>
      </c>
      <c r="I94" s="28">
        <v>55</v>
      </c>
      <c r="J94" s="29">
        <v>65</v>
      </c>
      <c r="K94" s="29">
        <v>120</v>
      </c>
      <c r="L94" s="30">
        <v>43883</v>
      </c>
      <c r="M94" s="31" t="s">
        <v>514</v>
      </c>
    </row>
    <row r="95" spans="1:13" ht="14.25" customHeight="1" x14ac:dyDescent="0.25">
      <c r="A95" s="23" t="s">
        <v>473</v>
      </c>
      <c r="B95" s="23" t="s">
        <v>474</v>
      </c>
      <c r="C95" s="24" t="str">
        <f t="shared" si="8"/>
        <v>Sen.</v>
      </c>
      <c r="D95" s="25" t="s">
        <v>21</v>
      </c>
      <c r="E95" s="25">
        <v>1997</v>
      </c>
      <c r="F95" s="23" t="s">
        <v>30</v>
      </c>
      <c r="G95" s="48">
        <f t="shared" si="9"/>
        <v>-59</v>
      </c>
      <c r="H95" s="27">
        <v>55.3</v>
      </c>
      <c r="I95" s="28">
        <v>50</v>
      </c>
      <c r="J95" s="29">
        <v>65</v>
      </c>
      <c r="K95" s="29">
        <v>115</v>
      </c>
      <c r="L95" s="30">
        <v>43869</v>
      </c>
      <c r="M95" s="31" t="s">
        <v>522</v>
      </c>
    </row>
    <row r="96" spans="1:13" ht="14.25" customHeight="1" x14ac:dyDescent="0.25">
      <c r="A96" s="23" t="s">
        <v>434</v>
      </c>
      <c r="B96" s="23" t="s">
        <v>471</v>
      </c>
      <c r="C96" s="24" t="str">
        <f t="shared" si="8"/>
        <v>Sen.</v>
      </c>
      <c r="D96" s="25" t="s">
        <v>21</v>
      </c>
      <c r="E96" s="25">
        <v>1992</v>
      </c>
      <c r="F96" s="23" t="s">
        <v>22</v>
      </c>
      <c r="G96" s="48">
        <f t="shared" si="9"/>
        <v>-59</v>
      </c>
      <c r="H96" s="27">
        <v>55.8</v>
      </c>
      <c r="I96" s="28">
        <v>43</v>
      </c>
      <c r="J96" s="29">
        <v>56</v>
      </c>
      <c r="K96" s="29">
        <v>99</v>
      </c>
      <c r="L96" s="30">
        <v>43868</v>
      </c>
      <c r="M96" s="31" t="s">
        <v>534</v>
      </c>
    </row>
    <row r="97" spans="1:13" ht="14.25" customHeight="1" x14ac:dyDescent="0.25">
      <c r="A97" s="23" t="s">
        <v>530</v>
      </c>
      <c r="B97" s="23" t="s">
        <v>70</v>
      </c>
      <c r="C97" s="24" t="str">
        <f t="shared" si="8"/>
        <v>Sen.</v>
      </c>
      <c r="D97" s="25" t="s">
        <v>21</v>
      </c>
      <c r="E97" s="25">
        <v>1999</v>
      </c>
      <c r="F97" s="23" t="s">
        <v>63</v>
      </c>
      <c r="G97" s="48">
        <f t="shared" si="9"/>
        <v>-59</v>
      </c>
      <c r="H97" s="27">
        <v>57.9</v>
      </c>
      <c r="I97" s="28">
        <v>42</v>
      </c>
      <c r="J97" s="29">
        <v>52</v>
      </c>
      <c r="K97" s="29">
        <v>94</v>
      </c>
      <c r="L97" s="30">
        <v>43897</v>
      </c>
      <c r="M97" s="31" t="s">
        <v>528</v>
      </c>
    </row>
    <row r="98" spans="1:13" ht="14.25" customHeight="1" x14ac:dyDescent="0.25">
      <c r="A98" s="23" t="s">
        <v>87</v>
      </c>
      <c r="B98" s="23" t="s">
        <v>88</v>
      </c>
      <c r="C98" s="24" t="str">
        <f t="shared" si="8"/>
        <v>Sen.</v>
      </c>
      <c r="D98" s="25" t="s">
        <v>21</v>
      </c>
      <c r="E98" s="25">
        <v>1992</v>
      </c>
      <c r="F98" s="23" t="s">
        <v>30</v>
      </c>
      <c r="G98" s="48">
        <f t="shared" si="9"/>
        <v>-64</v>
      </c>
      <c r="H98" s="27">
        <v>61.7</v>
      </c>
      <c r="I98" s="28">
        <v>77</v>
      </c>
      <c r="J98" s="29">
        <v>98</v>
      </c>
      <c r="K98" s="29">
        <v>175</v>
      </c>
      <c r="L98" s="30">
        <v>43869</v>
      </c>
      <c r="M98" s="31" t="s">
        <v>522</v>
      </c>
    </row>
    <row r="99" spans="1:13" ht="14.25" customHeight="1" x14ac:dyDescent="0.25">
      <c r="A99" s="23" t="s">
        <v>493</v>
      </c>
      <c r="B99" s="23" t="s">
        <v>494</v>
      </c>
      <c r="C99" s="24" t="str">
        <f t="shared" si="8"/>
        <v>Sen.</v>
      </c>
      <c r="D99" s="25" t="s">
        <v>21</v>
      </c>
      <c r="E99" s="25">
        <v>1987</v>
      </c>
      <c r="F99" s="23" t="s">
        <v>27</v>
      </c>
      <c r="G99" s="48">
        <f t="shared" si="9"/>
        <v>-64</v>
      </c>
      <c r="H99" s="27">
        <v>59.1</v>
      </c>
      <c r="I99" s="28">
        <v>72</v>
      </c>
      <c r="J99" s="29">
        <v>95</v>
      </c>
      <c r="K99" s="29">
        <v>167</v>
      </c>
      <c r="L99" s="30">
        <v>43883</v>
      </c>
      <c r="M99" s="31" t="s">
        <v>548</v>
      </c>
    </row>
    <row r="100" spans="1:13" ht="14.25" customHeight="1" x14ac:dyDescent="0.25">
      <c r="A100" s="23" t="s">
        <v>69</v>
      </c>
      <c r="B100" s="23" t="s">
        <v>70</v>
      </c>
      <c r="C100" s="24" t="str">
        <f t="shared" si="8"/>
        <v>Sen.</v>
      </c>
      <c r="D100" s="25" t="s">
        <v>21</v>
      </c>
      <c r="E100" s="25">
        <v>1999</v>
      </c>
      <c r="F100" s="23" t="s">
        <v>30</v>
      </c>
      <c r="G100" s="48">
        <f t="shared" si="9"/>
        <v>-64</v>
      </c>
      <c r="H100" s="27">
        <v>64</v>
      </c>
      <c r="I100" s="28">
        <v>74</v>
      </c>
      <c r="J100" s="29">
        <v>87</v>
      </c>
      <c r="K100" s="29">
        <v>161</v>
      </c>
      <c r="L100" s="46">
        <v>43890</v>
      </c>
      <c r="M100" s="47" t="s">
        <v>517</v>
      </c>
    </row>
    <row r="101" spans="1:13" ht="14.25" customHeight="1" x14ac:dyDescent="0.25">
      <c r="A101" s="23" t="s">
        <v>71</v>
      </c>
      <c r="B101" s="23" t="s">
        <v>72</v>
      </c>
      <c r="C101" s="24" t="str">
        <f t="shared" si="8"/>
        <v>Sen.</v>
      </c>
      <c r="D101" s="25" t="s">
        <v>21</v>
      </c>
      <c r="E101" s="25">
        <v>1999</v>
      </c>
      <c r="F101" s="23" t="s">
        <v>42</v>
      </c>
      <c r="G101" s="48">
        <f t="shared" si="9"/>
        <v>-64</v>
      </c>
      <c r="H101" s="27">
        <v>61.2</v>
      </c>
      <c r="I101" s="28">
        <v>66</v>
      </c>
      <c r="J101" s="29">
        <v>85</v>
      </c>
      <c r="K101" s="29">
        <v>151</v>
      </c>
      <c r="L101" s="46">
        <v>43883</v>
      </c>
      <c r="M101" s="47" t="s">
        <v>514</v>
      </c>
    </row>
    <row r="102" spans="1:13" ht="14.25" customHeight="1" x14ac:dyDescent="0.25">
      <c r="A102" s="23" t="s">
        <v>107</v>
      </c>
      <c r="B102" s="23" t="s">
        <v>108</v>
      </c>
      <c r="C102" s="24" t="str">
        <f t="shared" si="8"/>
        <v>Sen.</v>
      </c>
      <c r="D102" s="25" t="s">
        <v>21</v>
      </c>
      <c r="E102" s="25">
        <v>1988</v>
      </c>
      <c r="F102" s="23" t="s">
        <v>22</v>
      </c>
      <c r="G102" s="48">
        <f t="shared" si="9"/>
        <v>-64</v>
      </c>
      <c r="H102" s="27">
        <v>63.3</v>
      </c>
      <c r="I102" s="28">
        <v>55</v>
      </c>
      <c r="J102" s="29">
        <v>76</v>
      </c>
      <c r="K102" s="29">
        <v>131</v>
      </c>
      <c r="L102" s="30">
        <v>43841</v>
      </c>
      <c r="M102" s="31" t="s">
        <v>516</v>
      </c>
    </row>
    <row r="103" spans="1:13" ht="14.25" customHeight="1" x14ac:dyDescent="0.25">
      <c r="A103" s="23" t="s">
        <v>95</v>
      </c>
      <c r="B103" s="23" t="s">
        <v>96</v>
      </c>
      <c r="C103" s="24" t="str">
        <f t="shared" si="8"/>
        <v>Sen.</v>
      </c>
      <c r="D103" s="25" t="s">
        <v>21</v>
      </c>
      <c r="E103" s="25">
        <v>1987</v>
      </c>
      <c r="F103" s="23" t="s">
        <v>42</v>
      </c>
      <c r="G103" s="48">
        <f t="shared" si="9"/>
        <v>-64</v>
      </c>
      <c r="H103" s="27">
        <v>59.3</v>
      </c>
      <c r="I103" s="28">
        <v>57</v>
      </c>
      <c r="J103" s="29">
        <v>68</v>
      </c>
      <c r="K103" s="29">
        <v>125</v>
      </c>
      <c r="L103" s="30">
        <v>43841</v>
      </c>
      <c r="M103" s="31" t="s">
        <v>514</v>
      </c>
    </row>
    <row r="104" spans="1:13" ht="14.25" customHeight="1" x14ac:dyDescent="0.25">
      <c r="A104" s="23" t="s">
        <v>475</v>
      </c>
      <c r="B104" s="23" t="s">
        <v>476</v>
      </c>
      <c r="C104" s="24" t="str">
        <f t="shared" si="8"/>
        <v>Sen.</v>
      </c>
      <c r="D104" s="25" t="s">
        <v>21</v>
      </c>
      <c r="E104" s="25">
        <v>1995</v>
      </c>
      <c r="F104" s="23" t="s">
        <v>60</v>
      </c>
      <c r="G104" s="48">
        <f t="shared" si="9"/>
        <v>-64</v>
      </c>
      <c r="H104" s="27">
        <v>61</v>
      </c>
      <c r="I104" s="28">
        <v>55</v>
      </c>
      <c r="J104" s="29">
        <v>65</v>
      </c>
      <c r="K104" s="29">
        <v>120</v>
      </c>
      <c r="L104" s="30">
        <v>43897</v>
      </c>
      <c r="M104" s="31" t="s">
        <v>535</v>
      </c>
    </row>
    <row r="105" spans="1:13" ht="14.25" customHeight="1" x14ac:dyDescent="0.25">
      <c r="A105" s="23" t="s">
        <v>73</v>
      </c>
      <c r="B105" s="23" t="s">
        <v>74</v>
      </c>
      <c r="C105" s="24" t="str">
        <f t="shared" si="8"/>
        <v>Sen.</v>
      </c>
      <c r="D105" s="25" t="s">
        <v>21</v>
      </c>
      <c r="E105" s="25">
        <v>1999</v>
      </c>
      <c r="F105" s="23" t="s">
        <v>135</v>
      </c>
      <c r="G105" s="48">
        <f t="shared" si="9"/>
        <v>-64</v>
      </c>
      <c r="H105" s="27">
        <v>59.3</v>
      </c>
      <c r="I105" s="28">
        <v>51</v>
      </c>
      <c r="J105" s="29">
        <v>63</v>
      </c>
      <c r="K105" s="29">
        <v>114</v>
      </c>
      <c r="L105" s="46">
        <v>43855</v>
      </c>
      <c r="M105" s="47" t="s">
        <v>529</v>
      </c>
    </row>
    <row r="106" spans="1:13" ht="14.25" customHeight="1" x14ac:dyDescent="0.25">
      <c r="A106" s="23" t="s">
        <v>82</v>
      </c>
      <c r="B106" s="23" t="s">
        <v>101</v>
      </c>
      <c r="C106" s="24" t="str">
        <f t="shared" si="8"/>
        <v>Sen.</v>
      </c>
      <c r="D106" s="25" t="s">
        <v>21</v>
      </c>
      <c r="E106" s="25">
        <v>1997</v>
      </c>
      <c r="F106" s="23" t="s">
        <v>60</v>
      </c>
      <c r="G106" s="48">
        <f t="shared" si="9"/>
        <v>-64</v>
      </c>
      <c r="H106" s="27">
        <v>61.9</v>
      </c>
      <c r="I106" s="28">
        <v>41</v>
      </c>
      <c r="J106" s="29">
        <v>49</v>
      </c>
      <c r="K106" s="29">
        <v>90</v>
      </c>
      <c r="L106" s="30">
        <v>43897</v>
      </c>
      <c r="M106" s="31" t="s">
        <v>535</v>
      </c>
    </row>
    <row r="107" spans="1:13" ht="14.25" customHeight="1" x14ac:dyDescent="0.25">
      <c r="A107" s="23" t="s">
        <v>104</v>
      </c>
      <c r="B107" s="23" t="s">
        <v>36</v>
      </c>
      <c r="C107" s="24" t="str">
        <f t="shared" si="8"/>
        <v>Sen.</v>
      </c>
      <c r="D107" s="25" t="s">
        <v>21</v>
      </c>
      <c r="E107" s="25">
        <v>1992</v>
      </c>
      <c r="F107" s="23" t="s">
        <v>27</v>
      </c>
      <c r="G107" s="48">
        <f t="shared" si="9"/>
        <v>-71</v>
      </c>
      <c r="H107" s="27">
        <v>66.400000000000006</v>
      </c>
      <c r="I107" s="28">
        <v>92</v>
      </c>
      <c r="J107" s="29">
        <v>126</v>
      </c>
      <c r="K107" s="29">
        <v>218</v>
      </c>
      <c r="L107" s="30">
        <v>43890</v>
      </c>
      <c r="M107" s="31" t="s">
        <v>522</v>
      </c>
    </row>
    <row r="108" spans="1:13" ht="14.25" customHeight="1" x14ac:dyDescent="0.25">
      <c r="A108" s="23" t="s">
        <v>105</v>
      </c>
      <c r="B108" s="23" t="s">
        <v>106</v>
      </c>
      <c r="C108" s="24" t="str">
        <f t="shared" si="8"/>
        <v>Sen.</v>
      </c>
      <c r="D108" s="25" t="s">
        <v>21</v>
      </c>
      <c r="E108" s="25">
        <v>1995</v>
      </c>
      <c r="F108" s="23" t="s">
        <v>27</v>
      </c>
      <c r="G108" s="48">
        <f t="shared" si="9"/>
        <v>-71</v>
      </c>
      <c r="H108" s="27">
        <v>66</v>
      </c>
      <c r="I108" s="28">
        <v>92</v>
      </c>
      <c r="J108" s="29">
        <v>112</v>
      </c>
      <c r="K108" s="29">
        <v>204</v>
      </c>
      <c r="L108" s="30">
        <v>44114</v>
      </c>
      <c r="M108" s="31" t="s">
        <v>562</v>
      </c>
    </row>
    <row r="109" spans="1:13" ht="14.25" customHeight="1" x14ac:dyDescent="0.25">
      <c r="A109" s="40" t="s">
        <v>114</v>
      </c>
      <c r="B109" s="40" t="s">
        <v>115</v>
      </c>
      <c r="C109" s="24" t="str">
        <f t="shared" si="8"/>
        <v>Sen.</v>
      </c>
      <c r="D109" s="42" t="s">
        <v>21</v>
      </c>
      <c r="E109" s="42">
        <v>1995</v>
      </c>
      <c r="F109" s="40" t="s">
        <v>42</v>
      </c>
      <c r="G109" s="48">
        <f t="shared" si="9"/>
        <v>-71</v>
      </c>
      <c r="H109" s="43">
        <v>71</v>
      </c>
      <c r="I109" s="44">
        <v>78</v>
      </c>
      <c r="J109" s="45">
        <v>96</v>
      </c>
      <c r="K109" s="45">
        <v>174</v>
      </c>
      <c r="L109" s="46">
        <v>43876</v>
      </c>
      <c r="M109" s="47" t="s">
        <v>542</v>
      </c>
    </row>
    <row r="110" spans="1:13" ht="14.25" customHeight="1" x14ac:dyDescent="0.25">
      <c r="A110" s="23" t="s">
        <v>109</v>
      </c>
      <c r="B110" s="23" t="s">
        <v>110</v>
      </c>
      <c r="C110" s="24" t="str">
        <f t="shared" si="8"/>
        <v>Sen.</v>
      </c>
      <c r="D110" s="25" t="s">
        <v>21</v>
      </c>
      <c r="E110" s="25">
        <v>1990</v>
      </c>
      <c r="F110" s="23" t="s">
        <v>27</v>
      </c>
      <c r="G110" s="48">
        <f t="shared" si="9"/>
        <v>-71</v>
      </c>
      <c r="H110" s="27">
        <v>66.2</v>
      </c>
      <c r="I110" s="28">
        <v>56</v>
      </c>
      <c r="J110" s="29">
        <v>80</v>
      </c>
      <c r="K110" s="29">
        <v>138</v>
      </c>
      <c r="L110" s="30">
        <v>43883</v>
      </c>
      <c r="M110" s="31" t="s">
        <v>548</v>
      </c>
    </row>
    <row r="111" spans="1:13" ht="14.25" customHeight="1" x14ac:dyDescent="0.25">
      <c r="A111" s="40" t="s">
        <v>477</v>
      </c>
      <c r="B111" s="40" t="s">
        <v>478</v>
      </c>
      <c r="C111" s="24" t="str">
        <f t="shared" si="8"/>
        <v>Sen.</v>
      </c>
      <c r="D111" s="42" t="s">
        <v>21</v>
      </c>
      <c r="E111" s="42">
        <v>1997</v>
      </c>
      <c r="F111" s="40" t="s">
        <v>68</v>
      </c>
      <c r="G111" s="48">
        <f t="shared" si="9"/>
        <v>-71</v>
      </c>
      <c r="H111" s="43">
        <v>66.8</v>
      </c>
      <c r="I111" s="44">
        <v>60</v>
      </c>
      <c r="J111" s="45">
        <v>67</v>
      </c>
      <c r="K111" s="45">
        <v>127</v>
      </c>
      <c r="L111" s="46">
        <v>43883</v>
      </c>
      <c r="M111" s="47" t="s">
        <v>514</v>
      </c>
    </row>
    <row r="112" spans="1:13" ht="14.25" customHeight="1" x14ac:dyDescent="0.25">
      <c r="A112" s="23" t="s">
        <v>113</v>
      </c>
      <c r="B112" s="23" t="s">
        <v>108</v>
      </c>
      <c r="C112" s="24" t="str">
        <f t="shared" si="8"/>
        <v>Sen.</v>
      </c>
      <c r="D112" s="25" t="s">
        <v>21</v>
      </c>
      <c r="E112" s="25">
        <v>1992</v>
      </c>
      <c r="F112" s="23" t="s">
        <v>42</v>
      </c>
      <c r="G112" s="48">
        <f t="shared" si="9"/>
        <v>-76</v>
      </c>
      <c r="H112" s="27">
        <v>75.900000000000006</v>
      </c>
      <c r="I112" s="28">
        <v>75</v>
      </c>
      <c r="J112" s="29">
        <v>103</v>
      </c>
      <c r="K112" s="29">
        <v>178</v>
      </c>
      <c r="L112" s="30">
        <v>43841</v>
      </c>
      <c r="M112" s="31" t="s">
        <v>514</v>
      </c>
    </row>
    <row r="113" spans="1:13" ht="14.25" customHeight="1" x14ac:dyDescent="0.25">
      <c r="A113" s="23" t="s">
        <v>114</v>
      </c>
      <c r="B113" s="23" t="s">
        <v>115</v>
      </c>
      <c r="C113" s="24" t="str">
        <f t="shared" si="8"/>
        <v>Sen.</v>
      </c>
      <c r="D113" s="25" t="s">
        <v>21</v>
      </c>
      <c r="E113" s="25">
        <v>1995</v>
      </c>
      <c r="F113" s="23" t="s">
        <v>42</v>
      </c>
      <c r="G113" s="48">
        <f t="shared" si="9"/>
        <v>-76</v>
      </c>
      <c r="H113" s="27">
        <v>71.8</v>
      </c>
      <c r="I113" s="28">
        <v>80</v>
      </c>
      <c r="J113" s="29">
        <v>98</v>
      </c>
      <c r="K113" s="29">
        <v>178</v>
      </c>
      <c r="L113" s="30">
        <v>43841</v>
      </c>
      <c r="M113" s="31" t="s">
        <v>514</v>
      </c>
    </row>
    <row r="114" spans="1:13" ht="14.25" customHeight="1" x14ac:dyDescent="0.25">
      <c r="A114" s="40" t="s">
        <v>440</v>
      </c>
      <c r="B114" s="40" t="s">
        <v>441</v>
      </c>
      <c r="C114" s="24" t="str">
        <f t="shared" si="8"/>
        <v>Sen.</v>
      </c>
      <c r="D114" s="42" t="s">
        <v>21</v>
      </c>
      <c r="E114" s="42">
        <v>1995</v>
      </c>
      <c r="F114" s="40" t="s">
        <v>42</v>
      </c>
      <c r="G114" s="48">
        <f t="shared" si="9"/>
        <v>-81</v>
      </c>
      <c r="H114" s="43">
        <v>76.099999999999994</v>
      </c>
      <c r="I114" s="44">
        <v>89</v>
      </c>
      <c r="J114" s="45">
        <v>115</v>
      </c>
      <c r="K114" s="45">
        <v>204</v>
      </c>
      <c r="L114" s="46">
        <v>43876</v>
      </c>
      <c r="M114" s="47" t="s">
        <v>542</v>
      </c>
    </row>
    <row r="115" spans="1:13" ht="14.25" customHeight="1" x14ac:dyDescent="0.25">
      <c r="A115" s="23" t="s">
        <v>121</v>
      </c>
      <c r="B115" s="23" t="s">
        <v>122</v>
      </c>
      <c r="C115" s="24" t="str">
        <f t="shared" si="8"/>
        <v>Sen.</v>
      </c>
      <c r="D115" s="25" t="s">
        <v>21</v>
      </c>
      <c r="E115" s="25">
        <v>1994</v>
      </c>
      <c r="F115" s="23" t="s">
        <v>42</v>
      </c>
      <c r="G115" s="48">
        <f t="shared" si="9"/>
        <v>-87</v>
      </c>
      <c r="H115" s="27">
        <v>82.5</v>
      </c>
      <c r="I115" s="28">
        <v>103</v>
      </c>
      <c r="J115" s="29">
        <v>119</v>
      </c>
      <c r="K115" s="29">
        <v>222</v>
      </c>
      <c r="L115" s="30">
        <v>43848</v>
      </c>
      <c r="M115" s="31" t="s">
        <v>514</v>
      </c>
    </row>
    <row r="116" spans="1:13" ht="14.25" customHeight="1" thickBot="1" x14ac:dyDescent="0.3">
      <c r="A116" s="32" t="s">
        <v>119</v>
      </c>
      <c r="B116" s="32" t="s">
        <v>120</v>
      </c>
      <c r="C116" s="33" t="str">
        <f t="shared" si="8"/>
        <v>Sen.</v>
      </c>
      <c r="D116" s="34" t="s">
        <v>21</v>
      </c>
      <c r="E116" s="34">
        <v>1991</v>
      </c>
      <c r="F116" s="32" t="s">
        <v>27</v>
      </c>
      <c r="G116" s="49">
        <f t="shared" si="9"/>
        <v>-87</v>
      </c>
      <c r="H116" s="35">
        <v>82.6</v>
      </c>
      <c r="I116" s="36">
        <v>93</v>
      </c>
      <c r="J116" s="37">
        <v>116</v>
      </c>
      <c r="K116" s="37">
        <v>209</v>
      </c>
      <c r="L116" s="38">
        <v>43890</v>
      </c>
      <c r="M116" s="39" t="s">
        <v>522</v>
      </c>
    </row>
    <row r="117" spans="1:13" ht="14.25" hidden="1" customHeight="1" x14ac:dyDescent="0.25">
      <c r="A117" s="23" t="s">
        <v>136</v>
      </c>
      <c r="B117" s="23" t="s">
        <v>137</v>
      </c>
      <c r="C117" s="79" t="str">
        <f>IF(E117&gt;1985,"W 35",IF(E117&gt;1980.1,"W 35",IF(E117&gt;1975.1,"W 40",IF(E117&gt;1970.1,"W 45",IF(E117&gt;1965.1,"W 50",IF(E117&gt;1960.1,"W 55",IF(E117&gt;1955.1,"W 60",IF(E117&gt;1950.1,"W 65",IF(E117&gt;1945.1,"W 70",IF(E117&gt;1935.1,"W 75",""))))))))))</f>
        <v>W 35</v>
      </c>
      <c r="D117" s="25" t="s">
        <v>21</v>
      </c>
      <c r="E117" s="25">
        <v>1983</v>
      </c>
      <c r="F117" s="23" t="s">
        <v>42</v>
      </c>
      <c r="G117" s="48" t="str">
        <f t="shared" ref="G117:G121" si="10">IF(H117=0,"",IF(H117&lt;=45,-45,IF(H117&lt;=49,-49,IF(H117&lt;=55,-55,IF(H117&lt;=59,-59,IF(H117&lt;=64,-64,IF(H117&lt;=71,-71,IF(H117&lt;=76,-76,IF(H117&lt;=81,-81,IF(H117&lt;=87,-87,IF(H117&gt;87,"+87",)))))))))))</f>
        <v/>
      </c>
      <c r="H117" s="27"/>
      <c r="I117" s="28"/>
      <c r="J117" s="29"/>
      <c r="K117" s="29"/>
      <c r="L117" s="30"/>
      <c r="M117" s="31"/>
    </row>
    <row r="118" spans="1:13" ht="14.25" customHeight="1" x14ac:dyDescent="0.25">
      <c r="A118" s="78" t="s">
        <v>503</v>
      </c>
      <c r="B118" s="78" t="s">
        <v>492</v>
      </c>
      <c r="C118" s="79" t="str">
        <f>IF(E118&gt;1985,"W 35",IF(E118&gt;1980.1,"W 35",IF(E118&gt;1975.1,"W 40",IF(E118&gt;1970.1,"W 45",IF(E118&gt;1965.1,"W 50",IF(E118&gt;1960.1,"W 55",IF(E118&gt;1955.1,"W 60",IF(E118&gt;1950.1,"W 65",IF(E118&gt;1945.1,"W 70",IF(E118&gt;1935.1,"W 75",""))))))))))</f>
        <v>W 35</v>
      </c>
      <c r="D118" s="79" t="s">
        <v>21</v>
      </c>
      <c r="E118" s="79">
        <v>1981</v>
      </c>
      <c r="F118" s="78" t="s">
        <v>135</v>
      </c>
      <c r="G118" s="48">
        <f t="shared" ref="G118" si="11">IF(H118=0,"",IF(H118&lt;=45,-45,IF(H118&lt;=49,-49,IF(H118&lt;=55,-55,IF(H118&lt;=59,-59,IF(H118&lt;=64,-64,IF(H118&lt;=71,-71,IF(H118&lt;=76,-76,IF(H118&lt;=81,-81,IF(H118&lt;=87,-87,IF(H118&gt;87,"+87",)))))))))))</f>
        <v>-59</v>
      </c>
      <c r="H118" s="57">
        <v>59</v>
      </c>
      <c r="I118" s="58">
        <v>49</v>
      </c>
      <c r="J118" s="59">
        <v>64</v>
      </c>
      <c r="K118" s="59">
        <v>113</v>
      </c>
      <c r="L118" s="60">
        <v>43869</v>
      </c>
      <c r="M118" s="61" t="s">
        <v>534</v>
      </c>
    </row>
    <row r="119" spans="1:13" ht="14.25" customHeight="1" x14ac:dyDescent="0.25">
      <c r="A119" s="78" t="s">
        <v>503</v>
      </c>
      <c r="B119" s="78" t="s">
        <v>492</v>
      </c>
      <c r="C119" s="79" t="str">
        <f>IF(E119&gt;1985,"W 35",IF(E119&gt;1980.1,"W 35",IF(E119&gt;1975.1,"W 40",IF(E119&gt;1970.1,"W 45",IF(E119&gt;1965.1,"W 50",IF(E119&gt;1960.1,"W 55",IF(E119&gt;1955.1,"W 60",IF(E119&gt;1950.1,"W 65",IF(E119&gt;1945.1,"W 70",IF(E119&gt;1935.1,"W 75",""))))))))))</f>
        <v>W 35</v>
      </c>
      <c r="D119" s="79" t="s">
        <v>21</v>
      </c>
      <c r="E119" s="79">
        <v>1981</v>
      </c>
      <c r="F119" s="78" t="s">
        <v>135</v>
      </c>
      <c r="G119" s="48">
        <f t="shared" si="10"/>
        <v>-64</v>
      </c>
      <c r="H119" s="57">
        <v>59.3</v>
      </c>
      <c r="I119" s="58">
        <v>50</v>
      </c>
      <c r="J119" s="59">
        <v>64</v>
      </c>
      <c r="K119" s="59">
        <v>114</v>
      </c>
      <c r="L119" s="60">
        <v>43883</v>
      </c>
      <c r="M119" s="61" t="s">
        <v>534</v>
      </c>
    </row>
    <row r="120" spans="1:13" ht="15" customHeight="1" thickBot="1" x14ac:dyDescent="0.3">
      <c r="A120" s="32" t="s">
        <v>133</v>
      </c>
      <c r="B120" s="32" t="s">
        <v>134</v>
      </c>
      <c r="C120" s="34" t="str">
        <f>IF(E120&gt;1985,"W 35",IF(E120&gt;1980.1,"W 35",IF(E120&gt;1975.1,"W 40",IF(E120&gt;1970.1,"W 45",IF(E120&gt;1965.1,"W 50",IF(E120&gt;1960.1,"W 55",IF(E120&gt;1955.1,"W 60",IF(E120&gt;1950.1,"W 65",IF(E120&gt;1945.1,"W 70",IF(E120&gt;1935.1,"W 75",""))))))))))</f>
        <v>W 35</v>
      </c>
      <c r="D120" s="34" t="s">
        <v>21</v>
      </c>
      <c r="E120" s="34">
        <v>1982</v>
      </c>
      <c r="F120" s="32" t="s">
        <v>135</v>
      </c>
      <c r="G120" s="49">
        <f t="shared" si="10"/>
        <v>-71</v>
      </c>
      <c r="H120" s="35">
        <v>68.3</v>
      </c>
      <c r="I120" s="36">
        <v>57</v>
      </c>
      <c r="J120" s="37">
        <v>74</v>
      </c>
      <c r="K120" s="37">
        <v>131</v>
      </c>
      <c r="L120" s="38">
        <v>43855</v>
      </c>
      <c r="M120" s="39" t="s">
        <v>529</v>
      </c>
    </row>
    <row r="121" spans="1:13" ht="14.25" customHeight="1" thickBot="1" x14ac:dyDescent="0.3">
      <c r="A121" s="62" t="s">
        <v>37</v>
      </c>
      <c r="B121" s="62" t="s">
        <v>471</v>
      </c>
      <c r="C121" s="63" t="str">
        <f t="shared" ref="C121:C125" si="12">IF(E121&gt;1985,"W 35",IF(E121&gt;1980.1,"W 35",IF(E121&gt;1975.1,"W 40",IF(E121&gt;1970.1,"W 45",IF(E121&gt;1965.1,"W 50",IF(E121&gt;1960.1,"W 55",IF(E121&gt;1955.1,"W 60",IF(E121&gt;1950.1,"W 65",IF(E121&gt;1945.1,"W 70",IF(E121&gt;1935.1,"W 75",""))))))))))</f>
        <v>W 40</v>
      </c>
      <c r="D121" s="63" t="s">
        <v>21</v>
      </c>
      <c r="E121" s="63">
        <v>1979</v>
      </c>
      <c r="F121" s="62" t="s">
        <v>30</v>
      </c>
      <c r="G121" s="109" t="str">
        <f t="shared" si="10"/>
        <v/>
      </c>
      <c r="H121" s="64"/>
      <c r="I121" s="65"/>
      <c r="J121" s="66"/>
      <c r="K121" s="66"/>
      <c r="L121" s="67"/>
      <c r="M121" s="68"/>
    </row>
    <row r="122" spans="1:13" ht="14.25" customHeight="1" thickBot="1" x14ac:dyDescent="0.3">
      <c r="A122" s="81" t="s">
        <v>138</v>
      </c>
      <c r="B122" s="81" t="s">
        <v>139</v>
      </c>
      <c r="C122" s="82" t="str">
        <f>IF(E122&gt;1985,"W 35",IF(E122&gt;1980.1,"W 35",IF(E122&gt;1975.1,"W 40",IF(E122&gt;1970.1,"W 45",IF(E122&gt;1965.1,"W 50",IF(E122&gt;1960.1,"W 55",IF(E122&gt;1955.1,"W 60",IF(E122&gt;1950.1,"W 65",IF(E122&gt;1945.1,"W 70",IF(E122&gt;1935.1,"W 75",""))))))))))</f>
        <v>W 45</v>
      </c>
      <c r="D122" s="82" t="s">
        <v>21</v>
      </c>
      <c r="E122" s="82">
        <v>1975</v>
      </c>
      <c r="F122" s="81" t="s">
        <v>30</v>
      </c>
      <c r="G122" s="107">
        <f t="shared" ref="G122:G125" si="13">IF(H122=0,"",IF(H122&lt;=45,-45,IF(H122&lt;=49,-49,IF(H122&lt;=55,-55,IF(H122&lt;=59,-59,IF(H122&lt;=64,-64,IF(H122&lt;=71,-71,IF(H122&lt;=76,-76,IF(H122&lt;=81,-81,IF(H122&lt;=87,-87,IF(H122&gt;87,"+87",)))))))))))</f>
        <v>-55</v>
      </c>
      <c r="H122" s="83">
        <v>53.7</v>
      </c>
      <c r="I122" s="84">
        <v>59</v>
      </c>
      <c r="J122" s="85">
        <v>71</v>
      </c>
      <c r="K122" s="85">
        <v>129</v>
      </c>
      <c r="L122" s="86">
        <v>43848</v>
      </c>
      <c r="M122" s="87" t="s">
        <v>517</v>
      </c>
    </row>
    <row r="123" spans="1:13" ht="14.25" hidden="1" customHeight="1" x14ac:dyDescent="0.25">
      <c r="A123" s="40" t="s">
        <v>141</v>
      </c>
      <c r="B123" s="40" t="s">
        <v>142</v>
      </c>
      <c r="C123" s="51" t="str">
        <f t="shared" si="12"/>
        <v>W 50</v>
      </c>
      <c r="D123" s="42" t="s">
        <v>21</v>
      </c>
      <c r="E123" s="42">
        <v>1967</v>
      </c>
      <c r="F123" s="40" t="s">
        <v>60</v>
      </c>
      <c r="G123" s="48" t="str">
        <f t="shared" si="13"/>
        <v/>
      </c>
      <c r="H123" s="43"/>
      <c r="I123" s="44"/>
      <c r="J123" s="45"/>
      <c r="K123" s="45"/>
      <c r="L123" s="46"/>
      <c r="M123" s="47"/>
    </row>
    <row r="124" spans="1:13" ht="14.25" customHeight="1" thickBot="1" x14ac:dyDescent="0.3">
      <c r="A124" s="32" t="s">
        <v>126</v>
      </c>
      <c r="B124" s="32" t="s">
        <v>140</v>
      </c>
      <c r="C124" s="34" t="str">
        <f t="shared" si="12"/>
        <v>W 50</v>
      </c>
      <c r="D124" s="34" t="s">
        <v>21</v>
      </c>
      <c r="E124" s="34">
        <v>1969</v>
      </c>
      <c r="F124" s="32" t="s">
        <v>188</v>
      </c>
      <c r="G124" s="49" t="str">
        <f t="shared" si="13"/>
        <v>+87</v>
      </c>
      <c r="H124" s="35">
        <v>91.9</v>
      </c>
      <c r="I124" s="36">
        <v>57</v>
      </c>
      <c r="J124" s="37">
        <v>74</v>
      </c>
      <c r="K124" s="37">
        <v>131</v>
      </c>
      <c r="L124" s="38">
        <v>43855</v>
      </c>
      <c r="M124" s="39" t="s">
        <v>519</v>
      </c>
    </row>
    <row r="125" spans="1:13" ht="14.25" customHeight="1" x14ac:dyDescent="0.25">
      <c r="A125" s="40" t="s">
        <v>143</v>
      </c>
      <c r="B125" s="40" t="s">
        <v>144</v>
      </c>
      <c r="C125" s="79" t="str">
        <f t="shared" si="12"/>
        <v>W 55</v>
      </c>
      <c r="D125" s="42" t="s">
        <v>21</v>
      </c>
      <c r="E125" s="42">
        <v>1963</v>
      </c>
      <c r="F125" s="40" t="s">
        <v>100</v>
      </c>
      <c r="G125" s="48">
        <f t="shared" si="13"/>
        <v>-59</v>
      </c>
      <c r="H125" s="43">
        <v>57.7</v>
      </c>
      <c r="I125" s="44">
        <v>44</v>
      </c>
      <c r="J125" s="45">
        <v>59</v>
      </c>
      <c r="K125" s="45">
        <v>102</v>
      </c>
      <c r="L125" s="46">
        <v>43855</v>
      </c>
      <c r="M125" s="47" t="s">
        <v>519</v>
      </c>
    </row>
    <row r="126" spans="1:13" ht="13.5" hidden="1" customHeight="1" x14ac:dyDescent="0.25">
      <c r="A126" s="69" t="s">
        <v>145</v>
      </c>
      <c r="B126" s="69" t="s">
        <v>146</v>
      </c>
      <c r="C126" s="70" t="str">
        <f t="shared" ref="C126" si="14">IF(E126&gt;1977.1,"M 1",IF(E126&gt;1972.1,"M 2",IF(E126&gt;1967.1,"M 3",IF(E126&gt;1962.1,"M 4",IF(E126&gt;1957.1,"M 5",IF(E126&gt;1952.1,"M 6",IF(E126&gt;1947.1,"M 7",IF(E126&gt;1942.1,"M 8",IF(E126&gt;1922.1,"M 9","")))))))))</f>
        <v>M 5</v>
      </c>
      <c r="D126" s="71" t="s">
        <v>21</v>
      </c>
      <c r="E126" s="71">
        <v>1960</v>
      </c>
      <c r="F126" s="69" t="s">
        <v>60</v>
      </c>
      <c r="G126" s="72"/>
      <c r="H126" s="73"/>
      <c r="I126" s="74"/>
      <c r="J126" s="75"/>
      <c r="K126" s="75"/>
      <c r="L126" s="76"/>
      <c r="M126" s="77"/>
    </row>
    <row r="127" spans="1:13" ht="21" customHeight="1" x14ac:dyDescent="0.25">
      <c r="A127" s="119" t="s">
        <v>147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1"/>
    </row>
    <row r="128" spans="1:13" ht="0.75" customHeight="1" x14ac:dyDescent="0.25">
      <c r="A128" s="40" t="s">
        <v>156</v>
      </c>
      <c r="B128" s="40" t="s">
        <v>157</v>
      </c>
      <c r="C128" s="41" t="str">
        <f t="shared" ref="C128" si="15">IF(E128&lt;1,"",IF(E128&gt;2008,"E",IF(E128&gt;2006.1,"D",IF(E128&gt;2003.1,"Schüler",IF(E128&gt;2001.1,"Jugend",IF(E128&gt;1998.1,"Jun.",IF(E128&gt;1984.1,"Sen.","M")))))))</f>
        <v>E</v>
      </c>
      <c r="D128" s="42" t="s">
        <v>149</v>
      </c>
      <c r="E128" s="42">
        <v>2010</v>
      </c>
      <c r="F128" s="40" t="s">
        <v>27</v>
      </c>
      <c r="G128" s="48" t="str">
        <f t="shared" ref="G128" si="16">IF(H128=0,"",IF(H128&lt;=25,"-25",IF(H128&lt;=30,-30,IF(H128&lt;=35,-35,IF(H128&lt;=40,-40,IF(H128&lt;=45,-45,IF(H128&lt;=49,-49,IF(H128&lt;=55,"-55",IF(H128&gt;55,"+55")))))))))</f>
        <v/>
      </c>
      <c r="H128" s="43"/>
      <c r="I128" s="44"/>
      <c r="J128" s="45"/>
      <c r="K128" s="45"/>
      <c r="L128" s="46"/>
      <c r="M128" s="47"/>
    </row>
    <row r="129" spans="1:13" ht="14.25" customHeight="1" x14ac:dyDescent="0.25">
      <c r="A129" s="40" t="s">
        <v>417</v>
      </c>
      <c r="B129" s="40" t="s">
        <v>183</v>
      </c>
      <c r="C129" s="24" t="str">
        <f>IF(E129&lt;1,"",IF(E129&gt;2009,"E",IF(E129&gt;2007.1,"D",IF(E129&gt;2004.1,"Schüler",IF(E129&gt;2002.1,"Jugend",IF(E129&gt;1999.1,"Jun.",IF(E129&gt;1985.1,"Sen.","M")))))))</f>
        <v>E</v>
      </c>
      <c r="D129" s="42" t="s">
        <v>149</v>
      </c>
      <c r="E129" s="42">
        <v>2012</v>
      </c>
      <c r="F129" s="40" t="s">
        <v>60</v>
      </c>
      <c r="G129" s="48" t="str">
        <f>IF(H129=0,"",IF(H129&lt;=25,"-25",IF(H129&lt;=30,-30,IF(H129&lt;=35,-35,IF(H129&lt;=40,-40,IF(H129&lt;=45,-45,IF(H129&lt;=49,-49,IF(H129&lt;=55,"-55",IF(H129&gt;55,"+55")))))))))</f>
        <v>-25</v>
      </c>
      <c r="H129" s="43">
        <v>25</v>
      </c>
      <c r="I129" s="44">
        <v>6</v>
      </c>
      <c r="J129" s="45">
        <v>7</v>
      </c>
      <c r="K129" s="45">
        <v>13</v>
      </c>
      <c r="L129" s="46">
        <v>43891</v>
      </c>
      <c r="M129" s="47" t="s">
        <v>545</v>
      </c>
    </row>
    <row r="130" spans="1:13" ht="14.25" customHeight="1" x14ac:dyDescent="0.25">
      <c r="A130" s="23" t="s">
        <v>571</v>
      </c>
      <c r="B130" s="23" t="s">
        <v>186</v>
      </c>
      <c r="C130" s="24" t="str">
        <f>IF(E130&lt;1,"",IF(E130&gt;2009,"E",IF(E130&gt;2007.1,"D",IF(E130&gt;2004.1,"Schüler",IF(E130&gt;2002.1,"Jugend",IF(E130&gt;1999.1,"Jun.",IF(E130&gt;1985.1,"Sen.","M")))))))</f>
        <v>E</v>
      </c>
      <c r="D130" s="25" t="s">
        <v>149</v>
      </c>
      <c r="E130" s="25">
        <v>2013</v>
      </c>
      <c r="F130" s="23" t="s">
        <v>60</v>
      </c>
      <c r="G130" s="48" t="str">
        <f>IF(H130=0,"",IF(H130&lt;=25,"-25",IF(H130&lt;=30,-30,IF(H130&lt;=35,-35,IF(H130&lt;=40,-40,IF(H130&lt;=45,-45,IF(H130&lt;=49,-49,IF(H130&lt;=55,"-55",IF(H130&gt;55,"+55")))))))))</f>
        <v>-25</v>
      </c>
      <c r="H130" s="27">
        <v>21.6</v>
      </c>
      <c r="I130" s="28">
        <v>6</v>
      </c>
      <c r="J130" s="29">
        <v>5</v>
      </c>
      <c r="K130" s="29">
        <v>11</v>
      </c>
      <c r="L130" s="46">
        <v>44114</v>
      </c>
      <c r="M130" s="47" t="s">
        <v>535</v>
      </c>
    </row>
    <row r="131" spans="1:13" ht="14.25" customHeight="1" x14ac:dyDescent="0.25">
      <c r="A131" s="23" t="s">
        <v>231</v>
      </c>
      <c r="B131" s="23" t="s">
        <v>225</v>
      </c>
      <c r="C131" s="24" t="str">
        <f>IF(E131&lt;1,"",IF(E131&gt;2009,"E",IF(E131&gt;2007.1,"D",IF(E131&gt;2004.1,"Schüler",IF(E131&gt;2002.1,"Jugend",IF(E131&gt;1999.1,"Jun.",IF(E131&gt;1985.1,"Sen.","M")))))))</f>
        <v>E</v>
      </c>
      <c r="D131" s="25" t="s">
        <v>149</v>
      </c>
      <c r="E131" s="25">
        <v>2012</v>
      </c>
      <c r="F131" s="23" t="s">
        <v>60</v>
      </c>
      <c r="G131" s="48" t="str">
        <f>IF(H131=0,"",IF(H131&lt;=25,"-25",IF(H131&lt;=30,-30,IF(H131&lt;=35,-35,IF(H131&lt;=40,-40,IF(H131&lt;=45,-45,IF(H131&lt;=49,-49,IF(H131&lt;=55,"-55",IF(H131&gt;55,"+55")))))))))</f>
        <v>-25</v>
      </c>
      <c r="H131" s="27">
        <v>24</v>
      </c>
      <c r="I131" s="28">
        <v>6</v>
      </c>
      <c r="J131" s="29">
        <v>5</v>
      </c>
      <c r="K131" s="29">
        <v>11</v>
      </c>
      <c r="L131" s="46">
        <v>44114</v>
      </c>
      <c r="M131" s="47" t="s">
        <v>535</v>
      </c>
    </row>
    <row r="132" spans="1:13" ht="14.25" customHeight="1" x14ac:dyDescent="0.25">
      <c r="A132" s="23" t="s">
        <v>152</v>
      </c>
      <c r="B132" s="23" t="s">
        <v>153</v>
      </c>
      <c r="C132" s="24" t="str">
        <f>IF(E132&lt;1,"",IF(E132&gt;2009,"E",IF(E132&gt;2007.1,"D",IF(E132&gt;2004.1,"Schüler",IF(E132&gt;2002.1,"Jugend",IF(E132&gt;1999.1,"Jun.",IF(E132&gt;1985.1,"Sen.","M")))))))</f>
        <v>E</v>
      </c>
      <c r="D132" s="25" t="s">
        <v>149</v>
      </c>
      <c r="E132" s="25">
        <v>2010</v>
      </c>
      <c r="F132" s="23" t="s">
        <v>22</v>
      </c>
      <c r="G132" s="48">
        <f>IF(H132=0,"",IF(H132&lt;=25,"-25",IF(H132&lt;=30,-30,IF(H132&lt;=35,-35,IF(H132&lt;=40,-40,IF(H132&lt;=45,-45,IF(H132&lt;=49,-49,IF(H132&lt;=55,"-55",IF(H132&gt;55,"+55")))))))))</f>
        <v>-30</v>
      </c>
      <c r="H132" s="27">
        <v>26.5</v>
      </c>
      <c r="I132" s="28">
        <v>13</v>
      </c>
      <c r="J132" s="29">
        <v>15</v>
      </c>
      <c r="K132" s="29">
        <v>28</v>
      </c>
      <c r="L132" s="46">
        <v>44114</v>
      </c>
      <c r="M132" s="47" t="s">
        <v>545</v>
      </c>
    </row>
    <row r="133" spans="1:13" ht="14.25" customHeight="1" x14ac:dyDescent="0.25">
      <c r="A133" s="78" t="s">
        <v>552</v>
      </c>
      <c r="B133" s="78" t="s">
        <v>572</v>
      </c>
      <c r="C133" s="24" t="str">
        <f>IF(E133&lt;1,"",IF(E133&gt;2009,"E",IF(E133&gt;2007.1,"D",IF(E133&gt;2004.1,"Schüler",IF(E133&gt;2002.1,"Jugend",IF(E133&gt;1999.1,"Jun.",IF(E133&gt;1985.1,"Sen.","M")))))))</f>
        <v>E</v>
      </c>
      <c r="D133" s="25" t="s">
        <v>149</v>
      </c>
      <c r="E133" s="25">
        <v>2012</v>
      </c>
      <c r="F133" s="78" t="s">
        <v>68</v>
      </c>
      <c r="G133" s="48">
        <f>IF(H133=0,"",IF(H133&lt;=25,"-25",IF(H133&lt;=30,-30,IF(H133&lt;=35,-35,IF(H133&lt;=40,-40,IF(H133&lt;=45,-45,IF(H133&lt;=49,-49,IF(H133&lt;=55,"-55",IF(H133&gt;55,"+55")))))))))</f>
        <v>-30</v>
      </c>
      <c r="H133" s="57">
        <v>25.2</v>
      </c>
      <c r="I133" s="58">
        <v>8</v>
      </c>
      <c r="J133" s="59">
        <v>8</v>
      </c>
      <c r="K133" s="59">
        <v>16</v>
      </c>
      <c r="L133" s="46">
        <v>44114</v>
      </c>
      <c r="M133" s="47" t="s">
        <v>513</v>
      </c>
    </row>
    <row r="134" spans="1:13" ht="14.25" customHeight="1" x14ac:dyDescent="0.25">
      <c r="A134" s="78" t="s">
        <v>418</v>
      </c>
      <c r="B134" s="78" t="s">
        <v>573</v>
      </c>
      <c r="C134" s="24" t="str">
        <f>IF(E134&lt;1,"",IF(E134&gt;2009,"E",IF(E134&gt;2007.1,"D",IF(E134&gt;2004.1,"Schüler",IF(E134&gt;2002.1,"Jugend",IF(E134&gt;1999.1,"Jun.",IF(E134&gt;1985.1,"Sen.","M")))))))</f>
        <v>E</v>
      </c>
      <c r="D134" s="25" t="s">
        <v>149</v>
      </c>
      <c r="E134" s="25">
        <v>2012</v>
      </c>
      <c r="F134" s="78" t="s">
        <v>60</v>
      </c>
      <c r="G134" s="48">
        <f>IF(H134=0,"",IF(H134&lt;=25,"-25",IF(H134&lt;=30,-30,IF(H134&lt;=35,-35,IF(H134&lt;=40,-40,IF(H134&lt;=45,-45,IF(H134&lt;=49,-49,IF(H134&lt;=55,"-55",IF(H134&gt;55,"+55")))))))))</f>
        <v>-30</v>
      </c>
      <c r="H134" s="57">
        <v>29.8</v>
      </c>
      <c r="I134" s="58">
        <v>7</v>
      </c>
      <c r="J134" s="59">
        <v>7</v>
      </c>
      <c r="K134" s="59">
        <v>14</v>
      </c>
      <c r="L134" s="46">
        <v>44114</v>
      </c>
      <c r="M134" s="47" t="s">
        <v>535</v>
      </c>
    </row>
    <row r="135" spans="1:13" ht="14.25" customHeight="1" x14ac:dyDescent="0.25">
      <c r="A135" s="78" t="s">
        <v>35</v>
      </c>
      <c r="B135" s="78" t="s">
        <v>148</v>
      </c>
      <c r="C135" s="24" t="str">
        <f>IF(E135&lt;1,"",IF(E135&gt;2009,"E",IF(E135&gt;2007.1,"D",IF(E135&gt;2004.1,"Schüler",IF(E135&gt;2002.1,"Jugend",IF(E135&gt;1999.1,"Jun.",IF(E135&gt;1985.1,"Sen.","M")))))))</f>
        <v>E</v>
      </c>
      <c r="D135" s="25" t="s">
        <v>149</v>
      </c>
      <c r="E135" s="79">
        <v>2010</v>
      </c>
      <c r="F135" s="78" t="s">
        <v>27</v>
      </c>
      <c r="G135" s="48">
        <f>IF(H135=0,"",IF(H135&lt;=25,"-25",IF(H135&lt;=30,-30,IF(H135&lt;=35,-35,IF(H135&lt;=40,-40,IF(H135&lt;=45,-45,IF(H135&lt;=49,-49,IF(H135&lt;=55,"-55",IF(H135&gt;55,"+55")))))))))</f>
        <v>-35</v>
      </c>
      <c r="H135" s="57">
        <v>34.799999999999997</v>
      </c>
      <c r="I135" s="58">
        <v>20</v>
      </c>
      <c r="J135" s="59">
        <v>27</v>
      </c>
      <c r="K135" s="59">
        <v>47</v>
      </c>
      <c r="L135" s="46">
        <v>43891</v>
      </c>
      <c r="M135" s="47" t="s">
        <v>545</v>
      </c>
    </row>
    <row r="136" spans="1:13" ht="14.25" customHeight="1" x14ac:dyDescent="0.25">
      <c r="A136" s="78" t="s">
        <v>417</v>
      </c>
      <c r="B136" s="78" t="s">
        <v>172</v>
      </c>
      <c r="C136" s="24" t="str">
        <f>IF(E136&lt;1,"",IF(E136&gt;2009,"E",IF(E136&gt;2007.1,"D",IF(E136&gt;2004.1,"Schüler",IF(E136&gt;2002.1,"Jugend",IF(E136&gt;1999.1,"Jun.",IF(E136&gt;1985.1,"Sen.","M")))))))</f>
        <v>E</v>
      </c>
      <c r="D136" s="25" t="s">
        <v>149</v>
      </c>
      <c r="E136" s="79">
        <v>2010</v>
      </c>
      <c r="F136" s="78" t="s">
        <v>60</v>
      </c>
      <c r="G136" s="48">
        <f>IF(H136=0,"",IF(H136&lt;=25,"-25",IF(H136&lt;=30,-30,IF(H136&lt;=35,-35,IF(H136&lt;=40,-40,IF(H136&lt;=45,-45,IF(H136&lt;=49,-49,IF(H136&lt;=55,"-55",IF(H136&gt;55,"+55")))))))))</f>
        <v>-35</v>
      </c>
      <c r="H136" s="57">
        <v>34.700000000000003</v>
      </c>
      <c r="I136" s="58">
        <v>9</v>
      </c>
      <c r="J136" s="59">
        <v>11</v>
      </c>
      <c r="K136" s="59">
        <v>20</v>
      </c>
      <c r="L136" s="46">
        <v>43891</v>
      </c>
      <c r="M136" s="47" t="s">
        <v>545</v>
      </c>
    </row>
    <row r="137" spans="1:13" ht="14.25" customHeight="1" x14ac:dyDescent="0.25">
      <c r="A137" s="23" t="s">
        <v>448</v>
      </c>
      <c r="B137" s="78" t="s">
        <v>449</v>
      </c>
      <c r="C137" s="24" t="str">
        <f>IF(E137&lt;1,"",IF(E137&gt;2009,"E",IF(E137&gt;2007.1,"D",IF(E137&gt;2004.1,"Schüler",IF(E137&gt;2002.1,"Jugend",IF(E137&gt;1999.1,"Jun.",IF(E137&gt;1985.1,"Sen.","M")))))))</f>
        <v>E</v>
      </c>
      <c r="D137" s="25" t="s">
        <v>149</v>
      </c>
      <c r="E137" s="79">
        <v>2012</v>
      </c>
      <c r="F137" s="78" t="s">
        <v>30</v>
      </c>
      <c r="G137" s="48">
        <f>IF(H137=0,"",IF(H137&lt;=25,"-25",IF(H137&lt;=30,-30,IF(H137&lt;=35,-35,IF(H137&lt;=40,-40,IF(H137&lt;=45,-45,IF(H137&lt;=49,-49,IF(H137&lt;=55,"-55",IF(H137&gt;55,"+55")))))))))</f>
        <v>-35</v>
      </c>
      <c r="H137" s="57">
        <v>30.5</v>
      </c>
      <c r="I137" s="58">
        <v>6</v>
      </c>
      <c r="J137" s="59">
        <v>7</v>
      </c>
      <c r="K137" s="59">
        <v>13</v>
      </c>
      <c r="L137" s="46">
        <v>43891</v>
      </c>
      <c r="M137" s="47" t="s">
        <v>545</v>
      </c>
    </row>
    <row r="138" spans="1:13" ht="14.25" hidden="1" customHeight="1" x14ac:dyDescent="0.25">
      <c r="A138" s="40" t="s">
        <v>76</v>
      </c>
      <c r="B138" s="40" t="s">
        <v>178</v>
      </c>
      <c r="C138" s="24" t="str">
        <f>IF(E138&lt;1,"",IF(E138&gt;2009,"E",IF(E138&gt;2007.1,"D",IF(E138&gt;2004.1,"Schüler",IF(E138&gt;2002.1,"Jugend",IF(E138&gt;1999.1,"Jun.",IF(E138&gt;1985.1,"Sen.","M")))))))</f>
        <v>Schüler</v>
      </c>
      <c r="D138" s="42" t="s">
        <v>149</v>
      </c>
      <c r="E138" s="42">
        <v>2007</v>
      </c>
      <c r="F138" s="40" t="s">
        <v>27</v>
      </c>
      <c r="G138" s="48" t="str">
        <f>IF(H138=0,"",IF(H138&lt;=25,"-25",IF(H138&lt;=30,-30,IF(H138&lt;=35,-35,IF(H138&lt;=40,-40,IF(H138&lt;=45,-45,IF(H138&lt;=49,-49,IF(H138&lt;=55,"-55",IF(H138&gt;55,"+55")))))))))</f>
        <v/>
      </c>
      <c r="H138" s="43"/>
      <c r="I138" s="44"/>
      <c r="J138" s="45"/>
      <c r="K138" s="45"/>
      <c r="L138" s="46">
        <v>43891</v>
      </c>
      <c r="M138" s="47" t="s">
        <v>545</v>
      </c>
    </row>
    <row r="139" spans="1:13" ht="14.25" customHeight="1" x14ac:dyDescent="0.25">
      <c r="A139" s="23" t="s">
        <v>495</v>
      </c>
      <c r="B139" s="23" t="s">
        <v>172</v>
      </c>
      <c r="C139" s="24" t="str">
        <f>IF(E139&lt;1,"",IF(E139&gt;2009,"E",IF(E139&gt;2007.1,"D",IF(E139&gt;2004.1,"Schüler",IF(E139&gt;2002.1,"Jugend",IF(E139&gt;1999.1,"Jun.",IF(E139&gt;1985.1,"Sen.","M")))))))</f>
        <v>E</v>
      </c>
      <c r="D139" s="25" t="s">
        <v>149</v>
      </c>
      <c r="E139" s="25">
        <v>2011</v>
      </c>
      <c r="F139" s="23" t="s">
        <v>22</v>
      </c>
      <c r="G139" s="48">
        <f>IF(H139=0,"",IF(H139&lt;=25,"-25",IF(H139&lt;=30,-30,IF(H139&lt;=35,-35,IF(H139&lt;=40,-40,IF(H139&lt;=45,-45,IF(H139&lt;=49,-49,IF(H139&lt;=55,"-55",IF(H139&gt;55,"+55")))))))))</f>
        <v>-35</v>
      </c>
      <c r="H139" s="27">
        <v>31.5</v>
      </c>
      <c r="I139" s="28">
        <v>4</v>
      </c>
      <c r="J139" s="29">
        <v>7</v>
      </c>
      <c r="K139" s="29">
        <v>11</v>
      </c>
      <c r="L139" s="46">
        <v>44114</v>
      </c>
      <c r="M139" s="47" t="s">
        <v>545</v>
      </c>
    </row>
    <row r="140" spans="1:13" ht="14.25" customHeight="1" x14ac:dyDescent="0.25">
      <c r="A140" s="23" t="s">
        <v>35</v>
      </c>
      <c r="B140" s="23" t="s">
        <v>148</v>
      </c>
      <c r="C140" s="24" t="str">
        <f>IF(E140&lt;1,"",IF(E140&gt;2009,"E",IF(E140&gt;2007.1,"D",IF(E140&gt;2004.1,"Schüler",IF(E140&gt;2002.1,"Jugend",IF(E140&gt;1999.1,"Jun.",IF(E140&gt;1985.1,"Sen.","M")))))))</f>
        <v>E</v>
      </c>
      <c r="D140" s="25" t="s">
        <v>149</v>
      </c>
      <c r="E140" s="25">
        <v>2010</v>
      </c>
      <c r="F140" s="23" t="s">
        <v>68</v>
      </c>
      <c r="G140" s="48">
        <f>IF(H140=0,"",IF(H140&lt;=25,"-25",IF(H140&lt;=30,-30,IF(H140&lt;=35,-35,IF(H140&lt;=40,-40,IF(H140&lt;=45,-45,IF(H140&lt;=49,-49,IF(H140&lt;=55,"-55",IF(H140&gt;55,"+55")))))))))</f>
        <v>-40</v>
      </c>
      <c r="H140" s="27">
        <v>38.5</v>
      </c>
      <c r="I140" s="28">
        <v>20</v>
      </c>
      <c r="J140" s="29">
        <v>26</v>
      </c>
      <c r="K140" s="29">
        <v>46</v>
      </c>
      <c r="L140" s="46">
        <v>44114</v>
      </c>
      <c r="M140" s="47" t="s">
        <v>513</v>
      </c>
    </row>
    <row r="141" spans="1:13" ht="14.25" customHeight="1" x14ac:dyDescent="0.25">
      <c r="A141" s="23" t="s">
        <v>574</v>
      </c>
      <c r="B141" s="23" t="s">
        <v>575</v>
      </c>
      <c r="C141" s="24" t="str">
        <f>IF(E141&lt;1,"",IF(E141&gt;2009,"E",IF(E141&gt;2007.1,"D",IF(E141&gt;2004.1,"Schüler",IF(E141&gt;2002.1,"Jugend",IF(E141&gt;1999.1,"Jun.",IF(E141&gt;1985.1,"Sen.","M")))))))</f>
        <v>E</v>
      </c>
      <c r="D141" s="25" t="s">
        <v>149</v>
      </c>
      <c r="E141" s="25">
        <v>2011</v>
      </c>
      <c r="F141" s="23" t="s">
        <v>100</v>
      </c>
      <c r="G141" s="48">
        <f>IF(H141=0,"",IF(H141&lt;=25,"-25",IF(H141&lt;=30,-30,IF(H141&lt;=35,-35,IF(H141&lt;=40,-40,IF(H141&lt;=45,-45,IF(H141&lt;=49,-49,IF(H141&lt;=55,"-55",IF(H141&gt;55,"+55")))))))))</f>
        <v>-40</v>
      </c>
      <c r="H141" s="27">
        <v>35.4</v>
      </c>
      <c r="I141" s="28">
        <v>12</v>
      </c>
      <c r="J141" s="29">
        <v>15</v>
      </c>
      <c r="K141" s="29">
        <v>27</v>
      </c>
      <c r="L141" s="46">
        <v>44114</v>
      </c>
      <c r="M141" s="47" t="s">
        <v>536</v>
      </c>
    </row>
    <row r="142" spans="1:13" ht="14.25" customHeight="1" x14ac:dyDescent="0.25">
      <c r="A142" s="23" t="s">
        <v>444</v>
      </c>
      <c r="B142" s="23" t="s">
        <v>445</v>
      </c>
      <c r="C142" s="24" t="str">
        <f>IF(E142&lt;1,"",IF(E142&gt;2009,"E",IF(E142&gt;2007.1,"D",IF(E142&gt;2004.1,"Schüler",IF(E142&gt;2002.1,"Jugend",IF(E142&gt;1999.1,"Jun.",IF(E142&gt;1985.1,"Sen.","M")))))))</f>
        <v>E</v>
      </c>
      <c r="D142" s="25" t="s">
        <v>149</v>
      </c>
      <c r="E142" s="25">
        <v>2010</v>
      </c>
      <c r="F142" s="23" t="s">
        <v>22</v>
      </c>
      <c r="G142" s="48">
        <f>IF(H142=0,"",IF(H142&lt;=25,"-25",IF(H142&lt;=30,-30,IF(H142&lt;=35,-35,IF(H142&lt;=40,-40,IF(H142&lt;=45,-45,IF(H142&lt;=49,-49,IF(H142&lt;=55,"-55",IF(H142&gt;55,"+55")))))))))</f>
        <v>-45</v>
      </c>
      <c r="H142" s="57">
        <v>42.4</v>
      </c>
      <c r="I142" s="58">
        <v>10</v>
      </c>
      <c r="J142" s="59">
        <v>12</v>
      </c>
      <c r="K142" s="59">
        <v>22</v>
      </c>
      <c r="L142" s="46">
        <v>43891</v>
      </c>
      <c r="M142" s="47" t="s">
        <v>545</v>
      </c>
    </row>
    <row r="143" spans="1:13" ht="14.25" customHeight="1" x14ac:dyDescent="0.25">
      <c r="A143" s="23" t="s">
        <v>496</v>
      </c>
      <c r="B143" s="23" t="s">
        <v>232</v>
      </c>
      <c r="C143" s="24" t="str">
        <f>IF(E143&lt;1,"",IF(E143&gt;2009,"E",IF(E143&gt;2007.1,"D",IF(E143&gt;2004.1,"Schüler",IF(E143&gt;2002.1,"Jugend",IF(E143&gt;1999.1,"Jun.",IF(E143&gt;1985.1,"Sen.","M")))))))</f>
        <v>E</v>
      </c>
      <c r="D143" s="25" t="s">
        <v>149</v>
      </c>
      <c r="E143" s="25">
        <v>2010</v>
      </c>
      <c r="F143" s="23" t="s">
        <v>22</v>
      </c>
      <c r="G143" s="48">
        <f>IF(H143=0,"",IF(H143&lt;=25,"-25",IF(H143&lt;=30,-30,IF(H143&lt;=35,-35,IF(H143&lt;=40,-40,IF(H143&lt;=45,-45,IF(H143&lt;=49,-49,IF(H143&lt;=55,"-55",IF(H143&gt;55,"+55")))))))))</f>
        <v>-45</v>
      </c>
      <c r="H143" s="57">
        <v>42</v>
      </c>
      <c r="I143" s="58">
        <v>4</v>
      </c>
      <c r="J143" s="59">
        <v>7</v>
      </c>
      <c r="K143" s="59">
        <v>11</v>
      </c>
      <c r="L143" s="46">
        <v>44114</v>
      </c>
      <c r="M143" s="47" t="s">
        <v>545</v>
      </c>
    </row>
    <row r="144" spans="1:13" ht="14.25" customHeight="1" x14ac:dyDescent="0.25">
      <c r="A144" s="23" t="s">
        <v>35</v>
      </c>
      <c r="B144" s="78" t="s">
        <v>158</v>
      </c>
      <c r="C144" s="24" t="str">
        <f>IF(E144&lt;1,"",IF(E144&gt;2009,"E",IF(E144&gt;2007.1,"D",IF(E144&gt;2004.1,"Schüler",IF(E144&gt;2002.1,"Jugend",IF(E144&gt;1999.1,"Jun.",IF(E144&gt;1985.1,"Sen.","M")))))))</f>
        <v>E</v>
      </c>
      <c r="D144" s="25" t="s">
        <v>149</v>
      </c>
      <c r="E144" s="79">
        <v>2010</v>
      </c>
      <c r="F144" s="78" t="s">
        <v>27</v>
      </c>
      <c r="G144" s="48">
        <f>IF(H144=0,"",IF(H144&lt;=25,"-25",IF(H144&lt;=30,-30,IF(H144&lt;=35,-35,IF(H144&lt;=40,-40,IF(H144&lt;=45,-45,IF(H144&lt;=49,-49,IF(H144&lt;=55,"-55",IF(H144&gt;55,"+55")))))))))</f>
        <v>-49</v>
      </c>
      <c r="H144" s="57">
        <v>45.6</v>
      </c>
      <c r="I144" s="58">
        <v>24</v>
      </c>
      <c r="J144" s="59">
        <v>30</v>
      </c>
      <c r="K144" s="59">
        <v>54</v>
      </c>
      <c r="L144" s="46">
        <v>43891</v>
      </c>
      <c r="M144" s="47" t="s">
        <v>545</v>
      </c>
    </row>
    <row r="145" spans="1:13" ht="14.25" customHeight="1" x14ac:dyDescent="0.25">
      <c r="A145" s="23" t="s">
        <v>444</v>
      </c>
      <c r="B145" s="23" t="s">
        <v>445</v>
      </c>
      <c r="C145" s="24" t="str">
        <f>IF(E145&lt;1,"",IF(E145&gt;2009,"E",IF(E145&gt;2007.1,"D",IF(E145&gt;2004.1,"Schüler",IF(E145&gt;2002.1,"Jugend",IF(E145&gt;1999.1,"Jun.",IF(E145&gt;1985.1,"Sen.","M")))))))</f>
        <v>E</v>
      </c>
      <c r="D145" s="25" t="s">
        <v>149</v>
      </c>
      <c r="E145" s="25">
        <v>2010</v>
      </c>
      <c r="F145" s="23" t="s">
        <v>22</v>
      </c>
      <c r="G145" s="48">
        <f>IF(H145=0,"",IF(H145&lt;=25,"-25",IF(H145&lt;=30,-30,IF(H145&lt;=35,-35,IF(H145&lt;=40,-40,IF(H145&lt;=45,-45,IF(H145&lt;=49,-49,IF(H145&lt;=55,"-55",IF(H145&gt;55,"+55")))))))))</f>
        <v>-49</v>
      </c>
      <c r="H145" s="27">
        <v>45.5</v>
      </c>
      <c r="I145" s="28">
        <v>14</v>
      </c>
      <c r="J145" s="29">
        <v>15</v>
      </c>
      <c r="K145" s="29">
        <v>29</v>
      </c>
      <c r="L145" s="46">
        <v>44114</v>
      </c>
      <c r="M145" s="47" t="s">
        <v>545</v>
      </c>
    </row>
    <row r="146" spans="1:13" ht="14.25" customHeight="1" x14ac:dyDescent="0.25">
      <c r="A146" s="23" t="s">
        <v>446</v>
      </c>
      <c r="B146" s="23" t="s">
        <v>447</v>
      </c>
      <c r="C146" s="24" t="str">
        <f>IF(E146&lt;1,"",IF(E146&gt;2009,"E",IF(E146&gt;2007.1,"D",IF(E146&gt;2004.1,"Schüler",IF(E146&gt;2002.1,"Jugend",IF(E146&gt;1999.1,"Jun.",IF(E146&gt;1985.1,"Sen.","M")))))))</f>
        <v>E</v>
      </c>
      <c r="D146" s="25" t="s">
        <v>149</v>
      </c>
      <c r="E146" s="25">
        <v>2011</v>
      </c>
      <c r="F146" s="23" t="s">
        <v>22</v>
      </c>
      <c r="G146" s="48">
        <f>IF(H146=0,"",IF(H146&lt;=25,"-25",IF(H146&lt;=30,-30,IF(H146&lt;=35,-35,IF(H146&lt;=40,-40,IF(H146&lt;=45,-45,IF(H146&lt;=49,-49,IF(H146&lt;=55,"-55",IF(H146&gt;55,"+55")))))))))</f>
        <v>-49</v>
      </c>
      <c r="H146" s="27">
        <v>48.2</v>
      </c>
      <c r="I146" s="28">
        <v>12</v>
      </c>
      <c r="J146" s="29">
        <v>15</v>
      </c>
      <c r="K146" s="29">
        <v>27</v>
      </c>
      <c r="L146" s="46">
        <v>43891</v>
      </c>
      <c r="M146" s="47" t="s">
        <v>545</v>
      </c>
    </row>
    <row r="147" spans="1:13" ht="14.25" customHeight="1" x14ac:dyDescent="0.25">
      <c r="A147" s="23" t="s">
        <v>442</v>
      </c>
      <c r="B147" s="23" t="s">
        <v>443</v>
      </c>
      <c r="C147" s="24" t="str">
        <f>IF(E147&lt;1,"",IF(E147&gt;2009,"E",IF(E147&gt;2007.1,"D",IF(E147&gt;2004.1,"Schüler",IF(E147&gt;2002.1,"Jugend",IF(E147&gt;1999.1,"Jun.",IF(E147&gt;1985.1,"Sen.","M")))))))</f>
        <v>E</v>
      </c>
      <c r="D147" s="25" t="s">
        <v>149</v>
      </c>
      <c r="E147" s="25">
        <v>2010</v>
      </c>
      <c r="F147" s="23" t="s">
        <v>22</v>
      </c>
      <c r="G147" s="48">
        <f>IF(H147=0,"",IF(H147&lt;=25,"-25",IF(H147&lt;=30,-30,IF(H147&lt;=35,-35,IF(H147&lt;=40,-40,IF(H147&lt;=45,-45,IF(H147&lt;=49,-49,IF(H147&lt;=55,"-55",IF(H147&gt;55,"+55")))))))))</f>
        <v>-49</v>
      </c>
      <c r="H147" s="27">
        <v>45.7</v>
      </c>
      <c r="I147" s="28">
        <v>11</v>
      </c>
      <c r="J147" s="29">
        <v>14</v>
      </c>
      <c r="K147" s="29">
        <v>25</v>
      </c>
      <c r="L147" s="46">
        <v>43891</v>
      </c>
      <c r="M147" s="47" t="s">
        <v>545</v>
      </c>
    </row>
    <row r="148" spans="1:13" ht="14.25" customHeight="1" x14ac:dyDescent="0.25">
      <c r="A148" s="23" t="s">
        <v>35</v>
      </c>
      <c r="B148" s="23" t="s">
        <v>158</v>
      </c>
      <c r="C148" s="24" t="str">
        <f>IF(E148&lt;1,"",IF(E148&gt;2009,"E",IF(E148&gt;2007.1,"D",IF(E148&gt;2004.1,"Schüler",IF(E148&gt;2002.1,"Jugend",IF(E148&gt;1999.1,"Jun.",IF(E148&gt;1985.1,"Sen.","M")))))))</f>
        <v>E</v>
      </c>
      <c r="D148" s="25" t="s">
        <v>149</v>
      </c>
      <c r="E148" s="25">
        <v>2010</v>
      </c>
      <c r="F148" s="23" t="s">
        <v>68</v>
      </c>
      <c r="G148" s="48" t="str">
        <f>IF(H148=0,"",IF(H148&lt;=25,"-25",IF(H148&lt;=30,-30,IF(H148&lt;=35,-35,IF(H148&lt;=40,-40,IF(H148&lt;=45,-45,IF(H148&lt;=49,-49,IF(H148&lt;=55,"-55",IF(H148&gt;55,"+55")))))))))</f>
        <v>-55</v>
      </c>
      <c r="H148" s="27">
        <v>50.9</v>
      </c>
      <c r="I148" s="28">
        <v>26</v>
      </c>
      <c r="J148" s="29">
        <v>31</v>
      </c>
      <c r="K148" s="29">
        <v>57</v>
      </c>
      <c r="L148" s="46">
        <v>44114</v>
      </c>
      <c r="M148" s="47" t="s">
        <v>513</v>
      </c>
    </row>
    <row r="149" spans="1:13" ht="14.25" customHeight="1" thickBot="1" x14ac:dyDescent="0.3">
      <c r="A149" s="32" t="s">
        <v>442</v>
      </c>
      <c r="B149" s="32" t="s">
        <v>443</v>
      </c>
      <c r="C149" s="33" t="str">
        <f>IF(E149&lt;1,"",IF(E149&gt;2009,"E",IF(E149&gt;2007.1,"D",IF(E149&gt;2004.1,"Schüler",IF(E149&gt;2002.1,"Jugend",IF(E149&gt;1999.1,"Jun.",IF(E149&gt;1985.1,"Sen.","M")))))))</f>
        <v>E</v>
      </c>
      <c r="D149" s="34" t="s">
        <v>149</v>
      </c>
      <c r="E149" s="34">
        <v>2010</v>
      </c>
      <c r="F149" s="32" t="s">
        <v>22</v>
      </c>
      <c r="G149" s="49" t="str">
        <f>IF(H149=0,"",IF(H149&lt;=25,"-25",IF(H149&lt;=30,-30,IF(H149&lt;=35,-35,IF(H149&lt;=40,-40,IF(H149&lt;=45,-45,IF(H149&lt;=49,-49,IF(H149&lt;=55,"-55",IF(H149&gt;55,"+55")))))))))</f>
        <v>-55</v>
      </c>
      <c r="H149" s="35">
        <v>49.8</v>
      </c>
      <c r="I149" s="36">
        <v>14</v>
      </c>
      <c r="J149" s="37">
        <v>16</v>
      </c>
      <c r="K149" s="37">
        <v>30</v>
      </c>
      <c r="L149" s="38">
        <v>44114</v>
      </c>
      <c r="M149" s="39" t="s">
        <v>545</v>
      </c>
    </row>
    <row r="150" spans="1:13" ht="14.25" customHeight="1" x14ac:dyDescent="0.25">
      <c r="A150" s="40" t="s">
        <v>418</v>
      </c>
      <c r="B150" s="40" t="s">
        <v>419</v>
      </c>
      <c r="C150" s="24" t="str">
        <f>IF(E150&lt;1,"",IF(E150&gt;2009,"E",IF(E150&gt;2007.1,"D",IF(E150&gt;2004.1,"Schüler",IF(E150&gt;2002.1,"Jugend",IF(E150&gt;1999.1,"Jun.",IF(E150&gt;1985.1,"Sen.","M")))))))</f>
        <v>D</v>
      </c>
      <c r="D150" s="42" t="s">
        <v>149</v>
      </c>
      <c r="E150" s="42">
        <v>2009</v>
      </c>
      <c r="F150" s="40" t="s">
        <v>60</v>
      </c>
      <c r="G150" s="48">
        <f>IF(H150=0,"",IF(H150&lt;=30,"-30",IF(H150&lt;=35,-35,IF(H150&lt;=40,-40,IF(H150&lt;=45,-45,IF(H150&lt;=49,-49,IF(H150&lt;=55,-55,IF(H150&lt;=61,"-61",IF(H150&gt;61,"+61")))))))))</f>
        <v>-35</v>
      </c>
      <c r="H150" s="43">
        <v>33.299999999999997</v>
      </c>
      <c r="I150" s="44">
        <v>14</v>
      </c>
      <c r="J150" s="45">
        <v>17</v>
      </c>
      <c r="K150" s="45">
        <v>31</v>
      </c>
      <c r="L150" s="46">
        <v>44114</v>
      </c>
      <c r="M150" s="47" t="s">
        <v>535</v>
      </c>
    </row>
    <row r="151" spans="1:13" ht="14.25" customHeight="1" x14ac:dyDescent="0.25">
      <c r="A151" s="40" t="s">
        <v>154</v>
      </c>
      <c r="B151" s="40" t="s">
        <v>155</v>
      </c>
      <c r="C151" s="24" t="str">
        <f>IF(E151&lt;1,"",IF(E151&gt;2009,"E",IF(E151&gt;2007.1,"D",IF(E151&gt;2004.1,"Schüler",IF(E151&gt;2002.1,"Jugend",IF(E151&gt;1999.1,"Jun.",IF(E151&gt;1985.1,"Sen.","M")))))))</f>
        <v>D</v>
      </c>
      <c r="D151" s="42" t="s">
        <v>149</v>
      </c>
      <c r="E151" s="42">
        <v>2009</v>
      </c>
      <c r="F151" s="40" t="s">
        <v>22</v>
      </c>
      <c r="G151" s="48">
        <f>IF(H151=0,"",IF(H151&lt;=30,"-30",IF(H151&lt;=35,-35,IF(H151&lt;=40,-40,IF(H151&lt;=45,-45,IF(H151&lt;=49,-49,IF(H151&lt;=55,-55,IF(H151&lt;=61,"-61",IF(H151&gt;61,"+61")))))))))</f>
        <v>-40</v>
      </c>
      <c r="H151" s="43">
        <v>39</v>
      </c>
      <c r="I151" s="44">
        <v>17</v>
      </c>
      <c r="J151" s="45">
        <v>18</v>
      </c>
      <c r="K151" s="45">
        <v>35</v>
      </c>
      <c r="L151" s="46">
        <v>44114</v>
      </c>
      <c r="M151" s="47" t="s">
        <v>545</v>
      </c>
    </row>
    <row r="152" spans="1:13" ht="14.25" customHeight="1" x14ac:dyDescent="0.25">
      <c r="A152" s="40" t="s">
        <v>161</v>
      </c>
      <c r="B152" s="40" t="s">
        <v>162</v>
      </c>
      <c r="C152" s="24" t="str">
        <f>IF(E152&lt;1,"",IF(E152&gt;2009,"E",IF(E152&gt;2007.1,"D",IF(E152&gt;2004.1,"Schüler",IF(E152&gt;2002.1,"Jugend",IF(E152&gt;1999.1,"Jun.",IF(E152&gt;1985.1,"Sen.","M")))))))</f>
        <v>D</v>
      </c>
      <c r="D152" s="42" t="s">
        <v>149</v>
      </c>
      <c r="E152" s="42">
        <v>2008</v>
      </c>
      <c r="F152" s="40" t="s">
        <v>22</v>
      </c>
      <c r="G152" s="48">
        <f>IF(H152=0,"",IF(H152&lt;=30,"-30",IF(H152&lt;=35,-35,IF(H152&lt;=40,-40,IF(H152&lt;=45,-45,IF(H152&lt;=49,-49,IF(H152&lt;=55,-55,IF(H152&lt;=61,"-61",IF(H152&gt;61,"+61")))))))))</f>
        <v>-45</v>
      </c>
      <c r="H152" s="43">
        <v>44.2</v>
      </c>
      <c r="I152" s="44">
        <v>18</v>
      </c>
      <c r="J152" s="45">
        <v>24</v>
      </c>
      <c r="K152" s="45">
        <v>42</v>
      </c>
      <c r="L152" s="46">
        <v>43891</v>
      </c>
      <c r="M152" s="47" t="s">
        <v>545</v>
      </c>
    </row>
    <row r="153" spans="1:13" ht="14.25" customHeight="1" x14ac:dyDescent="0.25">
      <c r="A153" s="40" t="s">
        <v>161</v>
      </c>
      <c r="B153" s="40" t="s">
        <v>162</v>
      </c>
      <c r="C153" s="24" t="str">
        <f>IF(E153&lt;1,"",IF(E153&gt;2009,"E",IF(E153&gt;2007.1,"D",IF(E153&gt;2004.1,"Schüler",IF(E153&gt;2002.1,"Jugend",IF(E153&gt;1999.1,"Jun.",IF(E153&gt;1985.1,"Sen.","M")))))))</f>
        <v>D</v>
      </c>
      <c r="D153" s="42" t="s">
        <v>149</v>
      </c>
      <c r="E153" s="42">
        <v>2008</v>
      </c>
      <c r="F153" s="40" t="s">
        <v>22</v>
      </c>
      <c r="G153" s="48">
        <f>IF(H153=0,"",IF(H153&lt;=30,"-30",IF(H153&lt;=35,-35,IF(H153&lt;=40,-40,IF(H153&lt;=45,-45,IF(H153&lt;=49,-49,IF(H153&lt;=55,-55,IF(H153&lt;=61,"-61",IF(H153&gt;61,"+61")))))))))</f>
        <v>-49</v>
      </c>
      <c r="H153" s="43">
        <v>46.1</v>
      </c>
      <c r="I153" s="44">
        <v>20</v>
      </c>
      <c r="J153" s="45">
        <v>25</v>
      </c>
      <c r="K153" s="45">
        <v>45</v>
      </c>
      <c r="L153" s="46">
        <v>44114</v>
      </c>
      <c r="M153" s="47" t="s">
        <v>545</v>
      </c>
    </row>
    <row r="154" spans="1:13" ht="14.25" customHeight="1" x14ac:dyDescent="0.25">
      <c r="A154" s="23" t="s">
        <v>161</v>
      </c>
      <c r="B154" s="23" t="s">
        <v>157</v>
      </c>
      <c r="C154" s="24" t="str">
        <f>IF(E154&lt;1,"",IF(E154&gt;2009,"E",IF(E154&gt;2007.1,"D",IF(E154&gt;2004.1,"Schüler",IF(E154&gt;2002.1,"Jugend",IF(E154&gt;1999.1,"Jun.",IF(E154&gt;1985.1,"Sen.","M")))))))</f>
        <v>D</v>
      </c>
      <c r="D154" s="25" t="s">
        <v>149</v>
      </c>
      <c r="E154" s="25">
        <v>2009</v>
      </c>
      <c r="F154" s="23" t="s">
        <v>22</v>
      </c>
      <c r="G154" s="48">
        <f>IF(H154=0,"",IF(H154&lt;=30,"-30",IF(H154&lt;=35,-35,IF(H154&lt;=40,-40,IF(H154&lt;=45,-45,IF(H154&lt;=49,-49,IF(H154&lt;=55,-55,IF(H154&lt;=61,"-61",IF(H154&gt;61,"+61")))))))))</f>
        <v>-49</v>
      </c>
      <c r="H154" s="27">
        <v>47.7</v>
      </c>
      <c r="I154" s="28">
        <v>18</v>
      </c>
      <c r="J154" s="29">
        <v>20</v>
      </c>
      <c r="K154" s="29">
        <v>38</v>
      </c>
      <c r="L154" s="46">
        <v>43891</v>
      </c>
      <c r="M154" s="47" t="s">
        <v>545</v>
      </c>
    </row>
    <row r="155" spans="1:13" ht="14.25" customHeight="1" x14ac:dyDescent="0.25">
      <c r="A155" s="23" t="s">
        <v>161</v>
      </c>
      <c r="B155" s="23" t="s">
        <v>157</v>
      </c>
      <c r="C155" s="24" t="str">
        <f>IF(E155&lt;1,"",IF(E155&gt;2009,"E",IF(E155&gt;2007.1,"D",IF(E155&gt;2004.1,"Schüler",IF(E155&gt;2002.1,"Jugend",IF(E155&gt;1999.1,"Jun.",IF(E155&gt;1985.1,"Sen.","M")))))))</f>
        <v>D</v>
      </c>
      <c r="D155" s="25" t="s">
        <v>149</v>
      </c>
      <c r="E155" s="25">
        <v>2009</v>
      </c>
      <c r="F155" s="23" t="s">
        <v>22</v>
      </c>
      <c r="G155" s="48">
        <f>IF(H155=0,"",IF(H155&lt;=30,"-30",IF(H155&lt;=35,-35,IF(H155&lt;=40,-40,IF(H155&lt;=45,-45,IF(H155&lt;=49,-49,IF(H155&lt;=55,-55,IF(H155&lt;=61,"-61",IF(H155&gt;61,"+61")))))))))</f>
        <v>-55</v>
      </c>
      <c r="H155" s="27">
        <v>50.8</v>
      </c>
      <c r="I155" s="28">
        <v>20</v>
      </c>
      <c r="J155" s="29">
        <v>22</v>
      </c>
      <c r="K155" s="29">
        <v>42</v>
      </c>
      <c r="L155" s="46">
        <v>44114</v>
      </c>
      <c r="M155" s="47" t="s">
        <v>545</v>
      </c>
    </row>
    <row r="156" spans="1:13" ht="14.25" customHeight="1" x14ac:dyDescent="0.25">
      <c r="A156" s="40" t="s">
        <v>453</v>
      </c>
      <c r="B156" s="40" t="s">
        <v>171</v>
      </c>
      <c r="C156" s="24" t="str">
        <f>IF(E156&lt;1,"",IF(E156&gt;2009,"E",IF(E156&gt;2007.1,"D",IF(E156&gt;2004.1,"Schüler",IF(E156&gt;2002.1,"Jugend",IF(E156&gt;1999.1,"Jun.",IF(E156&gt;1985.1,"Sen.","M")))))))</f>
        <v>D</v>
      </c>
      <c r="D156" s="42" t="s">
        <v>149</v>
      </c>
      <c r="E156" s="42">
        <v>2009</v>
      </c>
      <c r="F156" s="40" t="s">
        <v>22</v>
      </c>
      <c r="G156" s="48" t="str">
        <f>IF(H156=0,"",IF(H156&lt;=25,"-25",IF(H156&lt;=30,-30,IF(H156&lt;=35,-35,IF(H156&lt;=40,-40,IF(H156&lt;=45,-45,IF(H156&lt;=49,-49,IF(H156&lt;=55,"-55",IF(H156&gt;55,"+55")))))))))</f>
        <v>-55</v>
      </c>
      <c r="H156" s="27">
        <v>50.9</v>
      </c>
      <c r="I156" s="28">
        <v>18</v>
      </c>
      <c r="J156" s="29">
        <v>20</v>
      </c>
      <c r="K156" s="29">
        <v>38</v>
      </c>
      <c r="L156" s="46">
        <v>43891</v>
      </c>
      <c r="M156" s="47" t="s">
        <v>545</v>
      </c>
    </row>
    <row r="157" spans="1:13" ht="14.25" customHeight="1" x14ac:dyDescent="0.25">
      <c r="A157" s="40" t="s">
        <v>163</v>
      </c>
      <c r="B157" s="40" t="s">
        <v>164</v>
      </c>
      <c r="C157" s="24" t="str">
        <f>IF(E157&lt;1,"",IF(E157&gt;2009,"E",IF(E157&gt;2007.1,"D",IF(E157&gt;2004.1,"Schüler",IF(E157&gt;2002.1,"Jugend",IF(E157&gt;1999.1,"Jun.",IF(E157&gt;1985.1,"Sen.","M")))))))</f>
        <v>D</v>
      </c>
      <c r="D157" s="42" t="s">
        <v>149</v>
      </c>
      <c r="E157" s="42">
        <v>2008</v>
      </c>
      <c r="F157" s="40" t="s">
        <v>30</v>
      </c>
      <c r="G157" s="48" t="str">
        <f>IF(H157=0,"",IF(H157&lt;=30,"-30",IF(H157&lt;=35,-35,IF(H157&lt;=40,-40,IF(H157&lt;=45,-45,IF(H157&lt;=49,-49,IF(H157&lt;=55,-55,IF(H157&lt;=61,"-61",IF(H157&gt;61,"+61")))))))))</f>
        <v>-61</v>
      </c>
      <c r="H157" s="27">
        <v>58.4</v>
      </c>
      <c r="I157" s="28">
        <v>25</v>
      </c>
      <c r="J157" s="29">
        <v>30</v>
      </c>
      <c r="K157" s="29">
        <v>55</v>
      </c>
      <c r="L157" s="46">
        <v>43891</v>
      </c>
      <c r="M157" s="47" t="s">
        <v>545</v>
      </c>
    </row>
    <row r="158" spans="1:13" ht="14.25" customHeight="1" x14ac:dyDescent="0.25">
      <c r="A158" s="40" t="s">
        <v>453</v>
      </c>
      <c r="B158" s="40" t="s">
        <v>171</v>
      </c>
      <c r="C158" s="24" t="str">
        <f>IF(E158&lt;1,"",IF(E158&gt;2009,"E",IF(E158&gt;2007.1,"D",IF(E158&gt;2004.1,"Schüler",IF(E158&gt;2002.1,"Jugend",IF(E158&gt;1999.1,"Jun.",IF(E158&gt;1985.1,"Sen.","M")))))))</f>
        <v>D</v>
      </c>
      <c r="D158" s="42" t="s">
        <v>149</v>
      </c>
      <c r="E158" s="42">
        <v>2009</v>
      </c>
      <c r="F158" s="40" t="s">
        <v>22</v>
      </c>
      <c r="G158" s="48" t="str">
        <f>IF(H158=0,"",IF(H158&lt;=30,"-30",IF(H158&lt;=35,-35,IF(H158&lt;=40,-40,IF(H158&lt;=45,-45,IF(H158&lt;=49,-49,IF(H158&lt;=55,-55,IF(H158&lt;=61,"-61",IF(H158&gt;61,"+61")))))))))</f>
        <v>-61</v>
      </c>
      <c r="H158" s="27">
        <v>56.9</v>
      </c>
      <c r="I158" s="28">
        <v>22</v>
      </c>
      <c r="J158" s="29">
        <v>27</v>
      </c>
      <c r="K158" s="29">
        <v>49</v>
      </c>
      <c r="L158" s="46">
        <v>44114</v>
      </c>
      <c r="M158" s="47" t="s">
        <v>545</v>
      </c>
    </row>
    <row r="159" spans="1:13" ht="14.25" customHeight="1" x14ac:dyDescent="0.25">
      <c r="A159" s="40" t="s">
        <v>165</v>
      </c>
      <c r="B159" s="40" t="s">
        <v>166</v>
      </c>
      <c r="C159" s="24" t="str">
        <f>IF(E159&lt;1,"",IF(E159&gt;2009,"E",IF(E159&gt;2007.1,"D",IF(E159&gt;2004.1,"Schüler",IF(E159&gt;2002.1,"Jugend",IF(E159&gt;1999.1,"Jun.",IF(E159&gt;1985.1,"Sen.","M")))))))</f>
        <v>D</v>
      </c>
      <c r="D159" s="42" t="s">
        <v>149</v>
      </c>
      <c r="E159" s="42">
        <v>2009</v>
      </c>
      <c r="F159" s="40" t="s">
        <v>60</v>
      </c>
      <c r="G159" s="48" t="str">
        <f>IF(H159=0,"",IF(H159&lt;=30,"-30",IF(H159&lt;=35,-35,IF(H159&lt;=40,-40,IF(H159&lt;=45,-45,IF(H159&lt;=49,-49,IF(H159&lt;=55,-55,IF(H159&lt;=61,"-61",IF(H159&gt;61,"+61")))))))))</f>
        <v>-61</v>
      </c>
      <c r="H159" s="27">
        <v>58.7</v>
      </c>
      <c r="I159" s="28">
        <v>24</v>
      </c>
      <c r="J159" s="29">
        <v>25</v>
      </c>
      <c r="K159" s="29">
        <v>49</v>
      </c>
      <c r="L159" s="46">
        <v>43891</v>
      </c>
      <c r="M159" s="47" t="s">
        <v>545</v>
      </c>
    </row>
    <row r="160" spans="1:13" ht="14.25" customHeight="1" x14ac:dyDescent="0.25">
      <c r="A160" s="40" t="s">
        <v>165</v>
      </c>
      <c r="B160" s="40" t="s">
        <v>166</v>
      </c>
      <c r="C160" s="41" t="str">
        <f>IF(E160&lt;1,"",IF(E160&gt;2009,"E",IF(E160&gt;2007.1,"D",IF(E160&gt;2004.1,"Schüler",IF(E160&gt;2002.1,"Jugend",IF(E160&gt;1999.1,"Jun.",IF(E160&gt;1985.1,"Sen.","M")))))))</f>
        <v>D</v>
      </c>
      <c r="D160" s="42" t="s">
        <v>149</v>
      </c>
      <c r="E160" s="42">
        <v>2009</v>
      </c>
      <c r="F160" s="40" t="s">
        <v>60</v>
      </c>
      <c r="G160" s="48" t="str">
        <f>IF(H160=0,"",IF(H160&lt;=30,"-30",IF(H160&lt;=35,-35,IF(H160&lt;=40,-40,IF(H160&lt;=45,-45,IF(H160&lt;=49,-49,IF(H160&lt;=55,-55,IF(H160&lt;=61,"-61",IF(H160&gt;61,"+61")))))))))</f>
        <v>+61</v>
      </c>
      <c r="H160" s="43">
        <v>66.7</v>
      </c>
      <c r="I160" s="44">
        <v>29</v>
      </c>
      <c r="J160" s="45">
        <v>39</v>
      </c>
      <c r="K160" s="45">
        <v>68</v>
      </c>
      <c r="L160" s="46">
        <v>44114</v>
      </c>
      <c r="M160" s="47" t="s">
        <v>535</v>
      </c>
    </row>
    <row r="161" spans="1:13" ht="14.25" customHeight="1" thickBot="1" x14ac:dyDescent="0.3">
      <c r="A161" s="32" t="s">
        <v>163</v>
      </c>
      <c r="B161" s="32" t="s">
        <v>164</v>
      </c>
      <c r="C161" s="33" t="str">
        <f>IF(E161&lt;1,"",IF(E161&gt;2009,"E",IF(E161&gt;2007.1,"D",IF(E161&gt;2004.1,"Schüler",IF(E161&gt;2002.1,"Jugend",IF(E161&gt;1999.1,"Jun.",IF(E161&gt;1985.1,"Sen.","M")))))))</f>
        <v>D</v>
      </c>
      <c r="D161" s="34" t="s">
        <v>149</v>
      </c>
      <c r="E161" s="34">
        <v>2008</v>
      </c>
      <c r="F161" s="32" t="s">
        <v>30</v>
      </c>
      <c r="G161" s="49" t="str">
        <f>IF(H161=0,"",IF(H161&lt;=30,"-30",IF(H161&lt;=35,-35,IF(H161&lt;=40,-40,IF(H161&lt;=45,-45,IF(H161&lt;=49,-49,IF(H161&lt;=55,-55,IF(H161&lt;=61,"-61",IF(H161&gt;61,"+61")))))))))</f>
        <v>+61</v>
      </c>
      <c r="H161" s="35">
        <v>63</v>
      </c>
      <c r="I161" s="36">
        <v>24</v>
      </c>
      <c r="J161" s="37">
        <v>32</v>
      </c>
      <c r="K161" s="37">
        <v>56</v>
      </c>
      <c r="L161" s="38">
        <v>44114</v>
      </c>
      <c r="M161" s="39" t="s">
        <v>517</v>
      </c>
    </row>
    <row r="162" spans="1:13" ht="14.25" hidden="1" customHeight="1" x14ac:dyDescent="0.25">
      <c r="A162" s="40" t="s">
        <v>156</v>
      </c>
      <c r="B162" s="40" t="s">
        <v>171</v>
      </c>
      <c r="C162" s="41" t="str">
        <f t="shared" ref="C162:C166" si="17">IF(E162&lt;1,"",IF(E162&gt;2009,"E",IF(E162&gt;2007.1,"D",IF(E162&gt;2004.1,"Schüler",IF(E162&gt;2002.1,"Jugend",IF(E162&gt;1999.1,"Jun.",IF(E162&gt;1985.1,"Sen.","M")))))))</f>
        <v>Schüler</v>
      </c>
      <c r="D162" s="42" t="s">
        <v>149</v>
      </c>
      <c r="E162" s="42">
        <v>2007</v>
      </c>
      <c r="F162" s="40" t="s">
        <v>27</v>
      </c>
      <c r="G162" s="112" t="str">
        <f t="shared" ref="G162:G166" si="18">IF(H162=0,"",IF(H162&lt;=35,"-35",IF(H162&lt;=40,-40,IF(H162&lt;=45,-45,IF(H162&lt;=49,-49,IF(H162&lt;=55,-55,IF(H162&lt;=61,-61,IF(H162&lt;=67,-67,IF(H162&lt;=73,-73,IF(H162&lt;=-81,"-81",IF(H162&lt;=89,"-89",IF(H162&lt;=96,"-96",IF(H162&gt;96,"+96",)))))))))))))</f>
        <v/>
      </c>
      <c r="H162" s="43"/>
      <c r="I162" s="44"/>
      <c r="J162" s="45"/>
      <c r="K162" s="45"/>
      <c r="L162" s="46"/>
      <c r="M162" s="47"/>
    </row>
    <row r="163" spans="1:13" ht="14.25" hidden="1" customHeight="1" x14ac:dyDescent="0.25">
      <c r="A163" s="40" t="s">
        <v>173</v>
      </c>
      <c r="B163" s="40" t="s">
        <v>174</v>
      </c>
      <c r="C163" s="24" t="str">
        <f t="shared" si="17"/>
        <v>Schüler</v>
      </c>
      <c r="D163" s="42" t="s">
        <v>149</v>
      </c>
      <c r="E163" s="42">
        <v>2007</v>
      </c>
      <c r="F163" s="40" t="s">
        <v>27</v>
      </c>
      <c r="G163" s="112" t="str">
        <f t="shared" si="18"/>
        <v/>
      </c>
      <c r="H163" s="43"/>
      <c r="I163" s="44"/>
      <c r="J163" s="45"/>
      <c r="K163" s="45"/>
      <c r="L163" s="46"/>
      <c r="M163" s="47"/>
    </row>
    <row r="164" spans="1:13" ht="14.25" hidden="1" customHeight="1" x14ac:dyDescent="0.25">
      <c r="A164" s="40" t="s">
        <v>150</v>
      </c>
      <c r="B164" s="40" t="s">
        <v>175</v>
      </c>
      <c r="C164" s="24" t="str">
        <f t="shared" si="17"/>
        <v>Schüler</v>
      </c>
      <c r="D164" s="42" t="s">
        <v>149</v>
      </c>
      <c r="E164" s="42">
        <v>2007</v>
      </c>
      <c r="F164" s="40" t="s">
        <v>42</v>
      </c>
      <c r="G164" s="112" t="str">
        <f t="shared" si="18"/>
        <v/>
      </c>
      <c r="H164" s="43"/>
      <c r="I164" s="44"/>
      <c r="J164" s="45"/>
      <c r="K164" s="45"/>
      <c r="L164" s="46"/>
      <c r="M164" s="47"/>
    </row>
    <row r="165" spans="1:13" ht="14.25" hidden="1" customHeight="1" x14ac:dyDescent="0.25">
      <c r="A165" s="40" t="s">
        <v>176</v>
      </c>
      <c r="B165" s="40" t="s">
        <v>177</v>
      </c>
      <c r="C165" s="24" t="str">
        <f t="shared" si="17"/>
        <v>Schüler</v>
      </c>
      <c r="D165" s="42" t="s">
        <v>149</v>
      </c>
      <c r="E165" s="42">
        <v>2007</v>
      </c>
      <c r="F165" s="40" t="s">
        <v>30</v>
      </c>
      <c r="G165" s="112" t="str">
        <f t="shared" si="18"/>
        <v/>
      </c>
      <c r="H165" s="43"/>
      <c r="I165" s="44"/>
      <c r="J165" s="45"/>
      <c r="K165" s="45"/>
      <c r="L165" s="46"/>
      <c r="M165" s="47"/>
    </row>
    <row r="166" spans="1:13" ht="14.25" hidden="1" customHeight="1" x14ac:dyDescent="0.25">
      <c r="A166" s="40" t="s">
        <v>180</v>
      </c>
      <c r="B166" s="40" t="s">
        <v>181</v>
      </c>
      <c r="C166" s="24" t="str">
        <f t="shared" si="17"/>
        <v>Schüler</v>
      </c>
      <c r="D166" s="42" t="s">
        <v>149</v>
      </c>
      <c r="E166" s="42">
        <v>2005</v>
      </c>
      <c r="F166" s="40" t="s">
        <v>30</v>
      </c>
      <c r="G166" s="112" t="str">
        <f t="shared" si="18"/>
        <v/>
      </c>
      <c r="H166" s="43"/>
      <c r="I166" s="44"/>
      <c r="J166" s="45"/>
      <c r="K166" s="45"/>
      <c r="L166" s="46"/>
      <c r="M166" s="47"/>
    </row>
    <row r="167" spans="1:13" ht="14.25" customHeight="1" x14ac:dyDescent="0.25">
      <c r="A167" s="40" t="s">
        <v>169</v>
      </c>
      <c r="B167" s="40" t="s">
        <v>170</v>
      </c>
      <c r="C167" s="24" t="str">
        <f>IF(E167&lt;1,"",IF(E167&gt;2009,"E",IF(E167&gt;2007.1,"D",IF(E167&gt;2004.1,"Schüler",IF(E167&gt;2002.1,"Jugend",IF(E167&gt;1999.1,"Jun.",IF(E167&gt;1985.1,"Sen.","M")))))))</f>
        <v>Schüler</v>
      </c>
      <c r="D167" s="42" t="s">
        <v>149</v>
      </c>
      <c r="E167" s="42">
        <v>2007</v>
      </c>
      <c r="F167" s="40" t="s">
        <v>30</v>
      </c>
      <c r="G167" s="112">
        <f>IF(H167=0,"",IF(H167&lt;=35,"-35",IF(H167&lt;=40,-40,IF(H167&lt;=45,-45,IF(H167&lt;=49,-49,IF(H167&lt;=55,-55,IF(H167&lt;=61,-61,IF(H167&lt;=67,-67,IF(H167&lt;=73,-73,IF(H167&lt;=-81,"-81",IF(H167&lt;=89,"-89",IF(H167&lt;=96,"-96",IF(H167&gt;96,"+96",)))))))))))))</f>
        <v>-40</v>
      </c>
      <c r="H167" s="43">
        <v>38.1</v>
      </c>
      <c r="I167" s="44">
        <v>26</v>
      </c>
      <c r="J167" s="45">
        <v>31</v>
      </c>
      <c r="K167" s="45">
        <v>57</v>
      </c>
      <c r="L167" s="46">
        <v>43891</v>
      </c>
      <c r="M167" s="47" t="s">
        <v>545</v>
      </c>
    </row>
    <row r="168" spans="1:13" ht="14.25" customHeight="1" x14ac:dyDescent="0.25">
      <c r="A168" s="40" t="s">
        <v>167</v>
      </c>
      <c r="B168" s="40" t="s">
        <v>168</v>
      </c>
      <c r="C168" s="24" t="str">
        <f>IF(E168&lt;1,"",IF(E168&gt;2009,"E",IF(E168&gt;2007.1,"D",IF(E168&gt;2004.1,"Schüler",IF(E168&gt;2002.1,"Jugend",IF(E168&gt;1999.1,"Jun.",IF(E168&gt;1985.1,"Sen.","M")))))))</f>
        <v>Schüler</v>
      </c>
      <c r="D168" s="42" t="s">
        <v>149</v>
      </c>
      <c r="E168" s="42">
        <v>2007</v>
      </c>
      <c r="F168" s="40" t="s">
        <v>27</v>
      </c>
      <c r="G168" s="112">
        <f>IF(H168=0,"",IF(H168&lt;=35,"-35",IF(H168&lt;=40,-40,IF(H168&lt;=45,-45,IF(H168&lt;=49,-49,IF(H168&lt;=55,-55,IF(H168&lt;=61,-61,IF(H168&lt;=67,-67,IF(H168&lt;=73,-73,IF(H168&lt;=-81,"-81",IF(H168&lt;=89,"-89",IF(H168&lt;=96,"-96",IF(H168&gt;96,"+96",)))))))))))))</f>
        <v>-45</v>
      </c>
      <c r="H168" s="43">
        <v>41.7</v>
      </c>
      <c r="I168" s="44">
        <v>29</v>
      </c>
      <c r="J168" s="45">
        <v>36</v>
      </c>
      <c r="K168" s="45">
        <v>65</v>
      </c>
      <c r="L168" s="46">
        <v>43891</v>
      </c>
      <c r="M168" s="47" t="s">
        <v>545</v>
      </c>
    </row>
    <row r="169" spans="1:13" ht="14.25" customHeight="1" x14ac:dyDescent="0.25">
      <c r="A169" s="40" t="s">
        <v>38</v>
      </c>
      <c r="B169" s="40" t="s">
        <v>172</v>
      </c>
      <c r="C169" s="24" t="str">
        <f>IF(E169&lt;1,"",IF(E169&gt;2009,"E",IF(E169&gt;2007.1,"D",IF(E169&gt;2004.1,"Schüler",IF(E169&gt;2002.1,"Jugend",IF(E169&gt;1999.1,"Jun.",IF(E169&gt;1985.1,"Sen.","M")))))))</f>
        <v>Schüler</v>
      </c>
      <c r="D169" s="42" t="s">
        <v>149</v>
      </c>
      <c r="E169" s="42">
        <v>2006</v>
      </c>
      <c r="F169" s="40" t="s">
        <v>22</v>
      </c>
      <c r="G169" s="112">
        <f>IF(H169=0,"",IF(H169&lt;=35,"-35",IF(H169&lt;=40,-40,IF(H169&lt;=45,-45,IF(H169&lt;=49,-49,IF(H169&lt;=55,-55,IF(H169&lt;=61,-61,IF(H169&lt;=67,-67,IF(H169&lt;=73,-73,IF(H169&lt;=-81,"-81",IF(H169&lt;=89,"-89",IF(H169&lt;=96,"-96",IF(H169&gt;96,"+96",)))))))))))))</f>
        <v>-45</v>
      </c>
      <c r="H169" s="43">
        <v>42.5</v>
      </c>
      <c r="I169" s="44">
        <v>13</v>
      </c>
      <c r="J169" s="45">
        <v>15</v>
      </c>
      <c r="K169" s="45">
        <v>28</v>
      </c>
      <c r="L169" s="46">
        <v>43891</v>
      </c>
      <c r="M169" s="47" t="s">
        <v>545</v>
      </c>
    </row>
    <row r="170" spans="1:13" ht="14.25" customHeight="1" x14ac:dyDescent="0.25">
      <c r="A170" s="40" t="s">
        <v>47</v>
      </c>
      <c r="B170" s="40" t="s">
        <v>172</v>
      </c>
      <c r="C170" s="24" t="str">
        <f>IF(E170&lt;1,"",IF(E170&gt;2009,"E",IF(E170&gt;2007.1,"D",IF(E170&gt;2004.1,"Schüler",IF(E170&gt;2002.1,"Jugend",IF(E170&gt;1999.1,"Jun.",IF(E170&gt;1985.1,"Sen.","M")))))))</f>
        <v>Schüler</v>
      </c>
      <c r="D170" s="42" t="s">
        <v>149</v>
      </c>
      <c r="E170" s="42">
        <v>2005</v>
      </c>
      <c r="F170" s="40" t="s">
        <v>30</v>
      </c>
      <c r="G170" s="112">
        <f>IF(H170=0,"",IF(H170&lt;=35,"-35",IF(H170&lt;=40,-40,IF(H170&lt;=45,-45,IF(H170&lt;=49,-49,IF(H170&lt;=55,-55,IF(H170&lt;=61,-61,IF(H170&lt;=67,-67,IF(H170&lt;=73,-73,IF(H170&lt;=-81,"-81",IF(H170&lt;=89,"-89",IF(H170&lt;=96,"-96",IF(H170&gt;96,"+96",)))))))))))))</f>
        <v>-49</v>
      </c>
      <c r="H170" s="43">
        <v>46.8</v>
      </c>
      <c r="I170" s="44">
        <v>42</v>
      </c>
      <c r="J170" s="45">
        <v>57</v>
      </c>
      <c r="K170" s="45">
        <v>99</v>
      </c>
      <c r="L170" s="46">
        <v>43897</v>
      </c>
      <c r="M170" s="47" t="s">
        <v>517</v>
      </c>
    </row>
    <row r="171" spans="1:13" ht="14.25" customHeight="1" x14ac:dyDescent="0.25">
      <c r="A171" s="40" t="s">
        <v>167</v>
      </c>
      <c r="B171" s="40" t="s">
        <v>168</v>
      </c>
      <c r="C171" s="24" t="str">
        <f>IF(E171&lt;1,"",IF(E171&gt;2009,"E",IF(E171&gt;2007.1,"D",IF(E171&gt;2004.1,"Schüler",IF(E171&gt;2002.1,"Jugend",IF(E171&gt;1999.1,"Jun.",IF(E171&gt;1985.1,"Sen.","M")))))))</f>
        <v>Schüler</v>
      </c>
      <c r="D171" s="42" t="s">
        <v>149</v>
      </c>
      <c r="E171" s="42">
        <v>2007</v>
      </c>
      <c r="F171" s="40" t="s">
        <v>68</v>
      </c>
      <c r="G171" s="112">
        <f>IF(H171=0,"",IF(H171&lt;=35,"-35",IF(H171&lt;=40,-40,IF(H171&lt;=45,-45,IF(H171&lt;=49,-49,IF(H171&lt;=55,-55,IF(H171&lt;=61,-61,IF(H171&lt;=67,-67,IF(H171&lt;=73,-73,IF(H171&lt;=-81,"-81",IF(H171&lt;=89,"-89",IF(H171&lt;=96,"-96",IF(H171&gt;96,"+96",)))))))))))))</f>
        <v>-49</v>
      </c>
      <c r="H171" s="43">
        <v>48.6</v>
      </c>
      <c r="I171" s="44">
        <v>31</v>
      </c>
      <c r="J171" s="45">
        <v>40</v>
      </c>
      <c r="K171" s="45">
        <v>71</v>
      </c>
      <c r="L171" s="46">
        <v>44114</v>
      </c>
      <c r="M171" s="47" t="s">
        <v>513</v>
      </c>
    </row>
    <row r="172" spans="1:13" ht="14.25" customHeight="1" x14ac:dyDescent="0.25">
      <c r="A172" s="40" t="s">
        <v>173</v>
      </c>
      <c r="B172" s="40" t="s">
        <v>174</v>
      </c>
      <c r="C172" s="24" t="str">
        <f>IF(E172&lt;1,"",IF(E172&gt;2009,"E",IF(E172&gt;2007.1,"D",IF(E172&gt;2004.1,"Schüler",IF(E172&gt;2002.1,"Jugend",IF(E172&gt;1999.1,"Jun.",IF(E172&gt;1985.1,"Sen.","M")))))))</f>
        <v>Schüler</v>
      </c>
      <c r="D172" s="42" t="s">
        <v>149</v>
      </c>
      <c r="E172" s="42">
        <v>2007</v>
      </c>
      <c r="F172" s="40" t="s">
        <v>27</v>
      </c>
      <c r="G172" s="112">
        <f>IF(H172=0,"",IF(H172&lt;=35,"-35",IF(H172&lt;=40,-40,IF(H172&lt;=45,-45,IF(H172&lt;=49,-49,IF(H172&lt;=55,-55,IF(H172&lt;=61,-61,IF(H172&lt;=67,-67,IF(H172&lt;=73,-73,IF(H172&lt;=-81,"-81",IF(H172&lt;=89,"-89",IF(H172&lt;=96,"-96",IF(H172&gt;96,"+96",)))))))))))))</f>
        <v>-49</v>
      </c>
      <c r="H172" s="43">
        <v>47.5</v>
      </c>
      <c r="I172" s="44">
        <v>26</v>
      </c>
      <c r="J172" s="45">
        <v>27</v>
      </c>
      <c r="K172" s="45">
        <v>53</v>
      </c>
      <c r="L172" s="46">
        <v>43891</v>
      </c>
      <c r="M172" s="47" t="s">
        <v>545</v>
      </c>
    </row>
    <row r="173" spans="1:13" ht="14.25" customHeight="1" x14ac:dyDescent="0.25">
      <c r="A173" s="40" t="s">
        <v>38</v>
      </c>
      <c r="B173" s="40" t="s">
        <v>172</v>
      </c>
      <c r="C173" s="24" t="str">
        <f>IF(E173&lt;1,"",IF(E173&gt;2009,"E",IF(E173&gt;2007.1,"D",IF(E173&gt;2004.1,"Schüler",IF(E173&gt;2002.1,"Jugend",IF(E173&gt;1999.1,"Jun.",IF(E173&gt;1985.1,"Sen.","M")))))))</f>
        <v>Schüler</v>
      </c>
      <c r="D173" s="42" t="s">
        <v>149</v>
      </c>
      <c r="E173" s="42">
        <v>2006</v>
      </c>
      <c r="F173" s="40" t="s">
        <v>22</v>
      </c>
      <c r="G173" s="112">
        <f>IF(H173=0,"",IF(H173&lt;=35,"-35",IF(H173&lt;=40,-40,IF(H173&lt;=45,-45,IF(H173&lt;=49,-49,IF(H173&lt;=55,-55,IF(H173&lt;=61,-61,IF(H173&lt;=67,-67,IF(H173&lt;=73,-73,IF(H173&lt;=-81,"-81",IF(H173&lt;=89,"-89",IF(H173&lt;=96,"-96",IF(H173&gt;96,"+96",)))))))))))))</f>
        <v>-49</v>
      </c>
      <c r="H173" s="43">
        <v>48.5</v>
      </c>
      <c r="I173" s="44">
        <v>18</v>
      </c>
      <c r="J173" s="45">
        <v>22</v>
      </c>
      <c r="K173" s="45">
        <v>40</v>
      </c>
      <c r="L173" s="46">
        <v>44114</v>
      </c>
      <c r="M173" s="47" t="s">
        <v>545</v>
      </c>
    </row>
    <row r="174" spans="1:13" ht="14.25" customHeight="1" x14ac:dyDescent="0.25">
      <c r="A174" s="40" t="s">
        <v>47</v>
      </c>
      <c r="B174" s="40" t="s">
        <v>172</v>
      </c>
      <c r="C174" s="24" t="str">
        <f>IF(E174&lt;1,"",IF(E174&gt;2009,"E",IF(E174&gt;2007.1,"D",IF(E174&gt;2004.1,"Schüler",IF(E174&gt;2002.1,"Jugend",IF(E174&gt;1999.1,"Jun.",IF(E174&gt;1985.1,"Sen.","M")))))))</f>
        <v>Schüler</v>
      </c>
      <c r="D174" s="42" t="s">
        <v>149</v>
      </c>
      <c r="E174" s="42">
        <v>2005</v>
      </c>
      <c r="F174" s="40" t="s">
        <v>30</v>
      </c>
      <c r="G174" s="112">
        <f>IF(H174=0,"",IF(H174&lt;=35,"-35",IF(H174&lt;=40,-40,IF(H174&lt;=45,-45,IF(H174&lt;=49,-49,IF(H174&lt;=55,-55,IF(H174&lt;=61,-61,IF(H174&lt;=67,-67,IF(H174&lt;=73,-73,IF(H174&lt;=-81,"-81",IF(H174&lt;=89,"-89",IF(H174&lt;=96,"-96",IF(H174&gt;96,"+96",)))))))))))))</f>
        <v>-55</v>
      </c>
      <c r="H174" s="43">
        <v>51</v>
      </c>
      <c r="I174" s="44">
        <v>38</v>
      </c>
      <c r="J174" s="45">
        <v>48</v>
      </c>
      <c r="K174" s="45">
        <v>86</v>
      </c>
      <c r="L174" s="46">
        <v>44114</v>
      </c>
      <c r="M174" s="47" t="s">
        <v>517</v>
      </c>
    </row>
    <row r="175" spans="1:13" ht="14.25" customHeight="1" x14ac:dyDescent="0.25">
      <c r="A175" s="40" t="s">
        <v>577</v>
      </c>
      <c r="B175" s="40" t="s">
        <v>578</v>
      </c>
      <c r="C175" s="24" t="str">
        <f>IF(E175&lt;1,"",IF(E175&gt;2009,"E",IF(E175&gt;2007.1,"D",IF(E175&gt;2004.1,"Schüler",IF(E175&gt;2002.1,"Jugend",IF(E175&gt;1999.1,"Jun.",IF(E175&gt;1985.1,"Sen.","M")))))))</f>
        <v>Schüler</v>
      </c>
      <c r="D175" s="42" t="s">
        <v>149</v>
      </c>
      <c r="E175" s="42">
        <v>2005</v>
      </c>
      <c r="F175" s="40" t="s">
        <v>60</v>
      </c>
      <c r="G175" s="112">
        <f>IF(H175=0,"",IF(H175&lt;=35,"-35",IF(H175&lt;=40,-40,IF(H175&lt;=45,-45,IF(H175&lt;=49,-49,IF(H175&lt;=55,-55,IF(H175&lt;=61,-61,IF(H175&lt;=67,-67,IF(H175&lt;=73,-73,IF(H175&lt;=-81,"-81",IF(H175&lt;=89,"-89",IF(H175&lt;=96,"-96",IF(H175&gt;96,"+96",)))))))))))))</f>
        <v>-55</v>
      </c>
      <c r="H175" s="43">
        <v>53.2</v>
      </c>
      <c r="I175" s="44">
        <v>26</v>
      </c>
      <c r="J175" s="45">
        <v>34</v>
      </c>
      <c r="K175" s="45">
        <v>60</v>
      </c>
      <c r="L175" s="46">
        <v>44114</v>
      </c>
      <c r="M175" s="47" t="s">
        <v>535</v>
      </c>
    </row>
    <row r="176" spans="1:13" ht="14.25" customHeight="1" x14ac:dyDescent="0.25">
      <c r="A176" s="40" t="s">
        <v>564</v>
      </c>
      <c r="B176" s="40" t="s">
        <v>576</v>
      </c>
      <c r="C176" s="24" t="str">
        <f>IF(E176&lt;1,"",IF(E176&gt;2009,"E",IF(E176&gt;2007.1,"D",IF(E176&gt;2004.1,"Schüler",IF(E176&gt;2002.1,"Jugend",IF(E176&gt;1999.1,"Jun.",IF(E176&gt;1985.1,"Sen.","M")))))))</f>
        <v>Schüler</v>
      </c>
      <c r="D176" s="42" t="s">
        <v>149</v>
      </c>
      <c r="E176" s="42">
        <v>2007</v>
      </c>
      <c r="F176" s="40" t="s">
        <v>100</v>
      </c>
      <c r="G176" s="112">
        <f>IF(H176=0,"",IF(H176&lt;=35,"-35",IF(H176&lt;=40,-40,IF(H176&lt;=45,-45,IF(H176&lt;=49,-49,IF(H176&lt;=55,-55,IF(H176&lt;=61,-61,IF(H176&lt;=67,-67,IF(H176&lt;=73,-73,IF(H176&lt;=-81,"-81",IF(H176&lt;=89,"-89",IF(H176&lt;=96,"-96",IF(H176&gt;96,"+96",)))))))))))))</f>
        <v>-55</v>
      </c>
      <c r="H176" s="43">
        <v>54.4</v>
      </c>
      <c r="I176" s="44">
        <v>25</v>
      </c>
      <c r="J176" s="45">
        <v>28</v>
      </c>
      <c r="K176" s="45">
        <v>53</v>
      </c>
      <c r="L176" s="46">
        <v>44114</v>
      </c>
      <c r="M176" s="47" t="s">
        <v>536</v>
      </c>
    </row>
    <row r="177" spans="1:13" ht="14.25" customHeight="1" x14ac:dyDescent="0.25">
      <c r="A177" s="40" t="s">
        <v>47</v>
      </c>
      <c r="B177" s="40" t="s">
        <v>157</v>
      </c>
      <c r="C177" s="24" t="str">
        <f>IF(E177&lt;1,"",IF(E177&gt;2009,"E",IF(E177&gt;2007.1,"D",IF(E177&gt;2004.1,"Schüler",IF(E177&gt;2002.1,"Jugend",IF(E177&gt;1999.1,"Jun.",IF(E177&gt;1985.1,"Sen.","M")))))))</f>
        <v>Schüler</v>
      </c>
      <c r="D177" s="42" t="s">
        <v>149</v>
      </c>
      <c r="E177" s="42">
        <v>2005</v>
      </c>
      <c r="F177" s="40" t="s">
        <v>30</v>
      </c>
      <c r="G177" s="112">
        <f>IF(H177=0,"",IF(H177&lt;=35,"-35",IF(H177&lt;=40,-40,IF(H177&lt;=45,-45,IF(H177&lt;=49,-49,IF(H177&lt;=55,-55,IF(H177&lt;=61,-61,IF(H177&lt;=67,-67,IF(H177&lt;=73,-73,IF(H177&lt;=-81,"-81",IF(H177&lt;=89,"-89",IF(H177&lt;=96,"-96",IF(H177&gt;96,"+96",)))))))))))))</f>
        <v>-61</v>
      </c>
      <c r="H177" s="43">
        <v>58.8</v>
      </c>
      <c r="I177" s="44">
        <v>60</v>
      </c>
      <c r="J177" s="45">
        <v>70</v>
      </c>
      <c r="K177" s="45">
        <v>130</v>
      </c>
      <c r="L177" s="46">
        <v>43855</v>
      </c>
      <c r="M177" s="47" t="s">
        <v>517</v>
      </c>
    </row>
    <row r="178" spans="1:13" ht="14.25" customHeight="1" x14ac:dyDescent="0.25">
      <c r="A178" s="40" t="s">
        <v>47</v>
      </c>
      <c r="B178" s="40" t="s">
        <v>157</v>
      </c>
      <c r="C178" s="24" t="str">
        <f>IF(E178&lt;1,"",IF(E178&gt;2009,"E",IF(E178&gt;2007.1,"D",IF(E178&gt;2004.1,"Schüler",IF(E178&gt;2002.1,"Jugend",IF(E178&gt;1999.1,"Jun.",IF(E178&gt;1985.1,"Sen.","M")))))))</f>
        <v>Schüler</v>
      </c>
      <c r="D178" s="42" t="s">
        <v>149</v>
      </c>
      <c r="E178" s="42">
        <v>2005</v>
      </c>
      <c r="F178" s="40" t="s">
        <v>30</v>
      </c>
      <c r="G178" s="112">
        <f>IF(H178=0,"",IF(H178&lt;=35,"-35",IF(H178&lt;=40,-40,IF(H178&lt;=45,-45,IF(H178&lt;=49,-49,IF(H178&lt;=55,-55,IF(H178&lt;=61,-61,IF(H178&lt;=67,-67,IF(H178&lt;=73,-73,IF(H178&lt;=-81,"-81",IF(H178&lt;=89,"-89",IF(H178&lt;=96,"-96",IF(H178&gt;96,"+96",)))))))))))))</f>
        <v>-67</v>
      </c>
      <c r="H178" s="52">
        <v>61.7</v>
      </c>
      <c r="I178" s="53">
        <v>66</v>
      </c>
      <c r="J178" s="54">
        <v>84</v>
      </c>
      <c r="K178" s="54">
        <v>150</v>
      </c>
      <c r="L178" s="55">
        <v>43897</v>
      </c>
      <c r="M178" s="56" t="s">
        <v>517</v>
      </c>
    </row>
    <row r="179" spans="1:13" ht="14.25" customHeight="1" thickBot="1" x14ac:dyDescent="0.3">
      <c r="A179" s="32" t="s">
        <v>559</v>
      </c>
      <c r="B179" s="32" t="s">
        <v>219</v>
      </c>
      <c r="C179" s="33" t="str">
        <f>IF(E179&lt;1,"",IF(E179&gt;2009,"E",IF(E179&gt;2007.1,"D",IF(E179&gt;2004.1,"Schüler",IF(E179&gt;2002.1,"Jugend",IF(E179&gt;1999.1,"Jun.",IF(E179&gt;1985.1,"Sen.","M")))))))</f>
        <v>Schüler</v>
      </c>
      <c r="D179" s="34" t="s">
        <v>149</v>
      </c>
      <c r="E179" s="34">
        <v>2007</v>
      </c>
      <c r="F179" s="32" t="s">
        <v>30</v>
      </c>
      <c r="G179" s="113">
        <f>IF(H179=0,"",IF(H179&lt;=35,"-35",IF(H179&lt;=40,-40,IF(H179&lt;=45,-45,IF(H179&lt;=49,-49,IF(H179&lt;=55,-55,IF(H179&lt;=61,-61,IF(H179&lt;=67,-67,IF(H179&lt;=73,-73,IF(H179&lt;=-81,"-81",IF(H179&lt;=89,"-89",IF(H179&lt;=96,"-96",IF(H179&gt;96,"+96",)))))))))))))</f>
        <v>-67</v>
      </c>
      <c r="H179" s="35">
        <v>61.9</v>
      </c>
      <c r="I179" s="36">
        <v>14</v>
      </c>
      <c r="J179" s="37">
        <v>16</v>
      </c>
      <c r="K179" s="37">
        <v>30</v>
      </c>
      <c r="L179" s="38">
        <v>43891</v>
      </c>
      <c r="M179" s="39" t="s">
        <v>545</v>
      </c>
    </row>
    <row r="180" spans="1:13" ht="14.25" hidden="1" customHeight="1" x14ac:dyDescent="0.25">
      <c r="A180" s="40" t="s">
        <v>184</v>
      </c>
      <c r="B180" s="40" t="s">
        <v>185</v>
      </c>
      <c r="C180" s="41" t="str">
        <f t="shared" ref="C180:C186" si="19">IF(E180&lt;1,"",IF(E180&gt;2009,"E",IF(E180&gt;2007.1,"D",IF(E180&gt;2004.1,"Schüler",IF(E180&gt;2002.1,"Jugend",IF(E180&gt;1999.1,"Jun.",IF(E180&gt;1985.1,"Sen.","M")))))))</f>
        <v>Jugend</v>
      </c>
      <c r="D180" s="42" t="s">
        <v>149</v>
      </c>
      <c r="E180" s="42">
        <v>2004</v>
      </c>
      <c r="F180" s="40" t="s">
        <v>42</v>
      </c>
      <c r="G180" s="48" t="str">
        <f t="shared" ref="G180:G186" si="20">IF(H180=0,"",IF(H180&lt;=49,-49,IF(H180&lt;=55,-55,IF(H180&lt;=61,-61,IF(H180&lt;=67,-67,IF(H180&lt;=73,-73,IF(H180&lt;=81,-81,IF(H180&lt;=89,-89,IF(H180&lt;=96,-96,IF(H180&lt;=102,-102,IF(H180&gt;102,"+102",)))))))))))</f>
        <v/>
      </c>
      <c r="H180" s="43"/>
      <c r="I180" s="44"/>
      <c r="J180" s="45"/>
      <c r="K180" s="45"/>
      <c r="L180" s="46"/>
      <c r="M180" s="47"/>
    </row>
    <row r="181" spans="1:13" ht="14.25" hidden="1" customHeight="1" x14ac:dyDescent="0.25">
      <c r="A181" s="23" t="s">
        <v>482</v>
      </c>
      <c r="B181" s="23" t="s">
        <v>483</v>
      </c>
      <c r="C181" s="24" t="str">
        <f t="shared" si="19"/>
        <v>Jugend</v>
      </c>
      <c r="D181" s="25" t="s">
        <v>149</v>
      </c>
      <c r="E181" s="25">
        <v>2004</v>
      </c>
      <c r="F181" s="23" t="s">
        <v>125</v>
      </c>
      <c r="G181" s="48" t="str">
        <f t="shared" si="20"/>
        <v/>
      </c>
      <c r="H181" s="27"/>
      <c r="I181" s="28"/>
      <c r="J181" s="29"/>
      <c r="K181" s="29"/>
      <c r="L181" s="46"/>
      <c r="M181" s="47"/>
    </row>
    <row r="182" spans="1:13" ht="14.25" hidden="1" customHeight="1" x14ac:dyDescent="0.25">
      <c r="A182" s="23" t="s">
        <v>465</v>
      </c>
      <c r="B182" s="23" t="s">
        <v>466</v>
      </c>
      <c r="C182" s="24" t="str">
        <f t="shared" si="19"/>
        <v>Jugend</v>
      </c>
      <c r="D182" s="25" t="s">
        <v>149</v>
      </c>
      <c r="E182" s="25">
        <v>2003</v>
      </c>
      <c r="F182" s="23" t="s">
        <v>125</v>
      </c>
      <c r="G182" s="48" t="str">
        <f t="shared" si="20"/>
        <v/>
      </c>
      <c r="H182" s="27"/>
      <c r="I182" s="28"/>
      <c r="J182" s="29"/>
      <c r="K182" s="29"/>
      <c r="L182" s="46"/>
      <c r="M182" s="47"/>
    </row>
    <row r="183" spans="1:13" ht="14.25" hidden="1" customHeight="1" x14ac:dyDescent="0.25">
      <c r="A183" s="23" t="s">
        <v>220</v>
      </c>
      <c r="B183" s="23" t="s">
        <v>187</v>
      </c>
      <c r="C183" s="24" t="str">
        <f t="shared" si="19"/>
        <v>Jugend</v>
      </c>
      <c r="D183" s="25" t="s">
        <v>149</v>
      </c>
      <c r="E183" s="25">
        <v>2003</v>
      </c>
      <c r="F183" s="23" t="s">
        <v>188</v>
      </c>
      <c r="G183" s="48" t="str">
        <f t="shared" si="20"/>
        <v/>
      </c>
      <c r="H183" s="27"/>
      <c r="I183" s="28"/>
      <c r="J183" s="29"/>
      <c r="K183" s="29"/>
      <c r="L183" s="46"/>
      <c r="M183" s="47"/>
    </row>
    <row r="184" spans="1:13" ht="14.25" hidden="1" customHeight="1" x14ac:dyDescent="0.25">
      <c r="A184" s="23" t="s">
        <v>192</v>
      </c>
      <c r="B184" s="23" t="s">
        <v>193</v>
      </c>
      <c r="C184" s="24" t="str">
        <f t="shared" si="19"/>
        <v>Jugend</v>
      </c>
      <c r="D184" s="25" t="s">
        <v>149</v>
      </c>
      <c r="E184" s="25">
        <v>2003</v>
      </c>
      <c r="F184" s="23" t="s">
        <v>100</v>
      </c>
      <c r="G184" s="48" t="str">
        <f t="shared" si="20"/>
        <v/>
      </c>
      <c r="H184" s="27"/>
      <c r="I184" s="28"/>
      <c r="J184" s="29"/>
      <c r="K184" s="29"/>
      <c r="L184" s="46"/>
      <c r="M184" s="47"/>
    </row>
    <row r="185" spans="1:13" ht="14.25" hidden="1" customHeight="1" x14ac:dyDescent="0.25">
      <c r="A185" s="40" t="s">
        <v>218</v>
      </c>
      <c r="B185" s="40" t="s">
        <v>151</v>
      </c>
      <c r="C185" s="24" t="str">
        <f t="shared" si="19"/>
        <v>Jugend</v>
      </c>
      <c r="D185" s="42" t="s">
        <v>149</v>
      </c>
      <c r="E185" s="42">
        <v>2003</v>
      </c>
      <c r="F185" s="40" t="s">
        <v>22</v>
      </c>
      <c r="G185" s="48" t="str">
        <f t="shared" si="20"/>
        <v/>
      </c>
      <c r="H185" s="43"/>
      <c r="I185" s="44"/>
      <c r="J185" s="45"/>
      <c r="K185" s="45"/>
      <c r="L185" s="46"/>
      <c r="M185" s="47"/>
    </row>
    <row r="186" spans="1:13" ht="14.25" hidden="1" customHeight="1" x14ac:dyDescent="0.25">
      <c r="A186" s="40" t="s">
        <v>459</v>
      </c>
      <c r="B186" s="40" t="s">
        <v>460</v>
      </c>
      <c r="C186" s="24" t="str">
        <f t="shared" si="19"/>
        <v>Jugend</v>
      </c>
      <c r="D186" s="42" t="s">
        <v>149</v>
      </c>
      <c r="E186" s="42">
        <v>2003</v>
      </c>
      <c r="F186" s="40" t="s">
        <v>30</v>
      </c>
      <c r="G186" s="48" t="str">
        <f t="shared" si="20"/>
        <v/>
      </c>
      <c r="H186" s="27"/>
      <c r="I186" s="28"/>
      <c r="J186" s="29"/>
      <c r="K186" s="29"/>
      <c r="L186" s="46"/>
      <c r="M186" s="47"/>
    </row>
    <row r="187" spans="1:13" ht="14.25" customHeight="1" x14ac:dyDescent="0.25">
      <c r="A187" s="40" t="s">
        <v>37</v>
      </c>
      <c r="B187" s="40" t="s">
        <v>179</v>
      </c>
      <c r="C187" s="24" t="str">
        <f>IF(E187&lt;1,"",IF(E187&gt;2009,"E",IF(E187&gt;2007.1,"D",IF(E187&gt;2004.1,"Schüler",IF(E187&gt;2002.1,"Jugend",IF(E187&gt;1999.1,"Jun.",IF(E187&gt;1985.1,"Sen.","M")))))))</f>
        <v>Jugend</v>
      </c>
      <c r="D187" s="42" t="s">
        <v>149</v>
      </c>
      <c r="E187" s="42">
        <v>2004</v>
      </c>
      <c r="F187" s="40" t="s">
        <v>30</v>
      </c>
      <c r="G187" s="48">
        <f>IF(H187=0,"",IF(H187&lt;=49,-49,IF(H187&lt;=55,-55,IF(H187&lt;=61,-61,IF(H187&lt;=67,-67,IF(H187&lt;=73,-73,IF(H187&lt;=81,-81,IF(H187&lt;=89,-89,IF(H187&lt;=96,-96,IF(H187&lt;=102,-102,IF(H187&gt;102,"+102",)))))))))))</f>
        <v>-49</v>
      </c>
      <c r="H187" s="27">
        <v>45</v>
      </c>
      <c r="I187" s="28">
        <v>38</v>
      </c>
      <c r="J187" s="29">
        <v>45</v>
      </c>
      <c r="K187" s="29">
        <v>83</v>
      </c>
      <c r="L187" s="46">
        <v>43883</v>
      </c>
      <c r="M187" s="47" t="s">
        <v>519</v>
      </c>
    </row>
    <row r="188" spans="1:13" ht="14.25" customHeight="1" x14ac:dyDescent="0.25">
      <c r="A188" s="40" t="s">
        <v>458</v>
      </c>
      <c r="B188" s="40" t="s">
        <v>194</v>
      </c>
      <c r="C188" s="24" t="str">
        <f>IF(E188&lt;1,"",IF(E188&gt;2009,"E",IF(E188&gt;2007.1,"D",IF(E188&gt;2004.1,"Schüler",IF(E188&gt;2002.1,"Jugend",IF(E188&gt;1999.1,"Jun.",IF(E188&gt;1985.1,"Sen.","M")))))))</f>
        <v>Jugend</v>
      </c>
      <c r="D188" s="42" t="s">
        <v>149</v>
      </c>
      <c r="E188" s="42">
        <v>2003</v>
      </c>
      <c r="F188" s="40" t="s">
        <v>100</v>
      </c>
      <c r="G188" s="48">
        <f>IF(H188=0,"",IF(H188&lt;=49,-49,IF(H188&lt;=55,-55,IF(H188&lt;=61,-61,IF(H188&lt;=67,-67,IF(H188&lt;=73,-73,IF(H188&lt;=81,-81,IF(H188&lt;=89,-89,IF(H188&lt;=96,-96,IF(H188&lt;=102,-102,IF(H188&gt;102,"+102",)))))))))))</f>
        <v>-61</v>
      </c>
      <c r="H188" s="27">
        <v>57.4</v>
      </c>
      <c r="I188" s="28">
        <v>49</v>
      </c>
      <c r="J188" s="29">
        <v>66</v>
      </c>
      <c r="K188" s="29">
        <v>115</v>
      </c>
      <c r="L188" s="46">
        <v>43897</v>
      </c>
      <c r="M188" s="47" t="s">
        <v>560</v>
      </c>
    </row>
    <row r="189" spans="1:13" ht="14.25" customHeight="1" x14ac:dyDescent="0.25">
      <c r="A189" s="40" t="s">
        <v>31</v>
      </c>
      <c r="B189" s="40" t="s">
        <v>186</v>
      </c>
      <c r="C189" s="24" t="str">
        <f>IF(E189&lt;1,"",IF(E189&gt;2009,"E",IF(E189&gt;2007.1,"D",IF(E189&gt;2004.1,"Schüler",IF(E189&gt;2002.1,"Jugend",IF(E189&gt;1999.1,"Jun.",IF(E189&gt;1985.1,"Sen.","M")))))))</f>
        <v>Jugend</v>
      </c>
      <c r="D189" s="42" t="s">
        <v>149</v>
      </c>
      <c r="E189" s="42">
        <v>2003</v>
      </c>
      <c r="F189" s="40" t="s">
        <v>22</v>
      </c>
      <c r="G189" s="48">
        <f>IF(H189=0,"",IF(H189&lt;=49,-49,IF(H189&lt;=55,-55,IF(H189&lt;=61,-61,IF(H189&lt;=67,-67,IF(H189&lt;=73,-73,IF(H189&lt;=81,-81,IF(H189&lt;=89,-89,IF(H189&lt;=96,-96,IF(H189&lt;=102,-102,IF(H189&gt;102,"+102",)))))))))))</f>
        <v>-67</v>
      </c>
      <c r="H189" s="27">
        <v>65</v>
      </c>
      <c r="I189" s="28">
        <v>63</v>
      </c>
      <c r="J189" s="29">
        <v>80</v>
      </c>
      <c r="K189" s="29">
        <v>143</v>
      </c>
      <c r="L189" s="46">
        <v>43883</v>
      </c>
      <c r="M189" s="47" t="s">
        <v>545</v>
      </c>
    </row>
    <row r="190" spans="1:13" ht="14.25" customHeight="1" x14ac:dyDescent="0.25">
      <c r="A190" s="40" t="s">
        <v>40</v>
      </c>
      <c r="B190" s="40" t="s">
        <v>174</v>
      </c>
      <c r="C190" s="24" t="str">
        <f>IF(E190&lt;1,"",IF(E190&gt;2009,"E",IF(E190&gt;2007.1,"D",IF(E190&gt;2004.1,"Schüler",IF(E190&gt;2002.1,"Jugend",IF(E190&gt;1999.1,"Jun.",IF(E190&gt;1985.1,"Sen.","M")))))))</f>
        <v>Jugend</v>
      </c>
      <c r="D190" s="42" t="s">
        <v>149</v>
      </c>
      <c r="E190" s="42">
        <v>2003</v>
      </c>
      <c r="F190" s="40" t="s">
        <v>42</v>
      </c>
      <c r="G190" s="48">
        <f>IF(H190=0,"",IF(H190&lt;=49,-49,IF(H190&lt;=55,-55,IF(H190&lt;=61,-61,IF(H190&lt;=67,-67,IF(H190&lt;=73,-73,IF(H190&lt;=81,-81,IF(H190&lt;=89,-89,IF(H190&lt;=96,-96,IF(H190&lt;=102,-102,IF(H190&gt;102,"+102",)))))))))))</f>
        <v>-73</v>
      </c>
      <c r="H190" s="43">
        <v>69.2</v>
      </c>
      <c r="I190" s="44">
        <v>75</v>
      </c>
      <c r="J190" s="45">
        <v>91</v>
      </c>
      <c r="K190" s="45">
        <v>165</v>
      </c>
      <c r="L190" s="46">
        <v>43883</v>
      </c>
      <c r="M190" s="47" t="s">
        <v>514</v>
      </c>
    </row>
    <row r="191" spans="1:13" ht="14.25" customHeight="1" x14ac:dyDescent="0.25">
      <c r="A191" s="40" t="s">
        <v>220</v>
      </c>
      <c r="B191" s="40" t="s">
        <v>187</v>
      </c>
      <c r="C191" s="24" t="str">
        <f>IF(E191&lt;1,"",IF(E191&gt;2009,"E",IF(E191&gt;2007.1,"D",IF(E191&gt;2004.1,"Schüler",IF(E191&gt;2002.1,"Jugend",IF(E191&gt;1999.1,"Jun.",IF(E191&gt;1985.1,"Sen.","M")))))))</f>
        <v>Jugend</v>
      </c>
      <c r="D191" s="42" t="s">
        <v>149</v>
      </c>
      <c r="E191" s="42">
        <v>2003</v>
      </c>
      <c r="F191" s="40" t="s">
        <v>188</v>
      </c>
      <c r="G191" s="48">
        <f>IF(H191=0,"",IF(H191&lt;=49,-49,IF(H191&lt;=55,-55,IF(H191&lt;=61,-61,IF(H191&lt;=67,-67,IF(H191&lt;=73,-73,IF(H191&lt;=81,-81,IF(H191&lt;=89,-89,IF(H191&lt;=96,-96,IF(H191&lt;=102,-102,IF(H191&gt;102,"+102",)))))))))))</f>
        <v>-73</v>
      </c>
      <c r="H191" s="43">
        <v>70.5</v>
      </c>
      <c r="I191" s="44">
        <v>70</v>
      </c>
      <c r="J191" s="45">
        <v>83</v>
      </c>
      <c r="K191" s="45">
        <v>153</v>
      </c>
      <c r="L191" s="46">
        <v>43855</v>
      </c>
      <c r="M191" s="47" t="s">
        <v>519</v>
      </c>
    </row>
    <row r="192" spans="1:13" ht="14.25" customHeight="1" x14ac:dyDescent="0.25">
      <c r="A192" s="50" t="s">
        <v>31</v>
      </c>
      <c r="B192" s="50" t="s">
        <v>186</v>
      </c>
      <c r="C192" s="24" t="str">
        <f>IF(E192&lt;1,"",IF(E192&gt;2009,"E",IF(E192&gt;2007.1,"D",IF(E192&gt;2004.1,"Schüler",IF(E192&gt;2002.1,"Jugend",IF(E192&gt;1999.1,"Jun.",IF(E192&gt;1985.1,"Sen.","M")))))))</f>
        <v>Jugend</v>
      </c>
      <c r="D192" s="51" t="s">
        <v>149</v>
      </c>
      <c r="E192" s="51">
        <v>2003</v>
      </c>
      <c r="F192" s="50" t="s">
        <v>22</v>
      </c>
      <c r="G192" s="48">
        <f>IF(H192=0,"",IF(H192&lt;=49,-49,IF(H192&lt;=55,-55,IF(H192&lt;=61,-61,IF(H192&lt;=67,-67,IF(H192&lt;=73,-73,IF(H192&lt;=81,-81,IF(H192&lt;=89,-89,IF(H192&lt;=96,-96,IF(H192&lt;=102,-102,IF(H192&gt;102,"+102",)))))))))))</f>
        <v>-73</v>
      </c>
      <c r="H192" s="52">
        <v>68.400000000000006</v>
      </c>
      <c r="I192" s="53">
        <v>63</v>
      </c>
      <c r="J192" s="54">
        <v>75</v>
      </c>
      <c r="K192" s="54">
        <v>138</v>
      </c>
      <c r="L192" s="55">
        <v>44114</v>
      </c>
      <c r="M192" s="56" t="s">
        <v>545</v>
      </c>
    </row>
    <row r="193" spans="1:15" ht="14.25" customHeight="1" thickBot="1" x14ac:dyDescent="0.3">
      <c r="A193" s="32" t="s">
        <v>467</v>
      </c>
      <c r="B193" s="32" t="s">
        <v>424</v>
      </c>
      <c r="C193" s="33" t="str">
        <f>IF(E193&lt;1,"",IF(E193&gt;2009,"E",IF(E193&gt;2007.1,"D",IF(E193&gt;2004.1,"Schüler",IF(E193&gt;2002.1,"Jugend",IF(E193&gt;1999.1,"Jun.",IF(E193&gt;1985.1,"Sen.","M")))))))</f>
        <v>Jugend</v>
      </c>
      <c r="D193" s="34" t="s">
        <v>149</v>
      </c>
      <c r="E193" s="34">
        <v>2003</v>
      </c>
      <c r="F193" s="32" t="s">
        <v>68</v>
      </c>
      <c r="G193" s="49">
        <f>IF(H193=0,"",IF(H193&lt;=49,-49,IF(H193&lt;=55,-55,IF(H193&lt;=61,-61,IF(H193&lt;=67,-67,IF(H193&lt;=73,-73,IF(H193&lt;=81,-81,IF(H193&lt;=89,-89,IF(H193&lt;=96,-96,IF(H193&lt;=102,-102,IF(H193&gt;102,"+102",)))))))))))</f>
        <v>-81</v>
      </c>
      <c r="H193" s="35">
        <v>78.7</v>
      </c>
      <c r="I193" s="36">
        <v>95</v>
      </c>
      <c r="J193" s="37">
        <v>108</v>
      </c>
      <c r="K193" s="37">
        <v>203</v>
      </c>
      <c r="L193" s="38">
        <v>43883</v>
      </c>
      <c r="M193" s="39" t="s">
        <v>514</v>
      </c>
    </row>
    <row r="194" spans="1:15" ht="14.25" hidden="1" customHeight="1" x14ac:dyDescent="0.25">
      <c r="A194" s="40" t="s">
        <v>468</v>
      </c>
      <c r="B194" s="40" t="s">
        <v>248</v>
      </c>
      <c r="C194" s="24" t="str">
        <f t="shared" ref="C194:C208" si="21">IF(E194&lt;1,"",IF(E194&gt;2009,"E",IF(E194&gt;2007.1,"D",IF(E194&gt;2004.1,"Schüler",IF(E194&gt;2002.1,"Jugend",IF(E194&gt;1999.1,"Jun.",IF(E194&gt;1985.1,"Sen.","M")))))))</f>
        <v>Jun.</v>
      </c>
      <c r="D194" s="42" t="s">
        <v>149</v>
      </c>
      <c r="E194" s="42">
        <v>2002</v>
      </c>
      <c r="F194" s="40" t="s">
        <v>125</v>
      </c>
      <c r="G194" s="48" t="str">
        <f t="shared" ref="G194:G208" si="22">IF(H194=0,"",IF(H194&lt;=55,-55,IF(H194&lt;=61,-61,IF(H194&lt;=67,-67,IF(H194&lt;=73,-73,IF(H194&lt;=81,-81,IF(H194&lt;=89,-89,IF(H194&lt;=96,-96,IF(H194&lt;=102,-102,IF(H194&lt;=109,-109,IF(H194&gt;109,"+109",)))))))))))</f>
        <v/>
      </c>
      <c r="H194" s="27"/>
      <c r="I194" s="28"/>
      <c r="J194" s="29"/>
      <c r="K194" s="29"/>
      <c r="L194" s="46"/>
      <c r="M194" s="47"/>
    </row>
    <row r="195" spans="1:15" ht="15" hidden="1" customHeight="1" x14ac:dyDescent="0.25">
      <c r="A195" s="23" t="s">
        <v>190</v>
      </c>
      <c r="B195" s="23" t="s">
        <v>191</v>
      </c>
      <c r="C195" s="24" t="str">
        <f t="shared" si="21"/>
        <v>Jugend</v>
      </c>
      <c r="D195" s="25" t="s">
        <v>149</v>
      </c>
      <c r="E195" s="25">
        <v>2003</v>
      </c>
      <c r="F195" s="23" t="s">
        <v>22</v>
      </c>
      <c r="G195" s="48" t="str">
        <f t="shared" si="22"/>
        <v/>
      </c>
      <c r="H195" s="27"/>
      <c r="I195" s="28"/>
      <c r="J195" s="29"/>
      <c r="K195" s="29"/>
      <c r="L195" s="46"/>
      <c r="M195" s="47"/>
      <c r="O195" s="97"/>
    </row>
    <row r="196" spans="1:15" ht="15" hidden="1" customHeight="1" x14ac:dyDescent="0.25">
      <c r="A196" s="40" t="s">
        <v>195</v>
      </c>
      <c r="B196" s="40" t="s">
        <v>196</v>
      </c>
      <c r="C196" s="24" t="str">
        <f t="shared" si="21"/>
        <v>Jun.</v>
      </c>
      <c r="D196" s="42" t="s">
        <v>149</v>
      </c>
      <c r="E196" s="42">
        <v>2002</v>
      </c>
      <c r="F196" s="23" t="s">
        <v>22</v>
      </c>
      <c r="G196" s="48" t="str">
        <f t="shared" si="22"/>
        <v/>
      </c>
      <c r="H196" s="27"/>
      <c r="I196" s="28"/>
      <c r="J196" s="29"/>
      <c r="K196" s="29"/>
      <c r="L196" s="46"/>
      <c r="M196" s="47"/>
    </row>
    <row r="197" spans="1:15" ht="15" hidden="1" customHeight="1" x14ac:dyDescent="0.25">
      <c r="A197" s="40" t="s">
        <v>198</v>
      </c>
      <c r="B197" s="40" t="s">
        <v>199</v>
      </c>
      <c r="C197" s="24" t="str">
        <f t="shared" si="21"/>
        <v>Jun.</v>
      </c>
      <c r="D197" s="42" t="s">
        <v>149</v>
      </c>
      <c r="E197" s="42">
        <v>2002</v>
      </c>
      <c r="F197" s="23" t="s">
        <v>22</v>
      </c>
      <c r="G197" s="48" t="str">
        <f t="shared" si="22"/>
        <v/>
      </c>
      <c r="H197" s="27"/>
      <c r="I197" s="28"/>
      <c r="J197" s="29"/>
      <c r="K197" s="29"/>
      <c r="L197" s="46"/>
      <c r="M197" s="47"/>
    </row>
    <row r="198" spans="1:15" ht="15" hidden="1" customHeight="1" x14ac:dyDescent="0.25">
      <c r="A198" s="40" t="s">
        <v>159</v>
      </c>
      <c r="B198" s="40" t="s">
        <v>197</v>
      </c>
      <c r="C198" s="24" t="str">
        <f t="shared" si="21"/>
        <v>Jun.</v>
      </c>
      <c r="D198" s="42" t="s">
        <v>149</v>
      </c>
      <c r="E198" s="42">
        <v>2002</v>
      </c>
      <c r="F198" s="23" t="s">
        <v>22</v>
      </c>
      <c r="G198" s="48" t="str">
        <f t="shared" si="22"/>
        <v/>
      </c>
      <c r="H198" s="27"/>
      <c r="I198" s="28"/>
      <c r="J198" s="29"/>
      <c r="K198" s="29"/>
      <c r="L198" s="46"/>
      <c r="M198" s="47"/>
    </row>
    <row r="199" spans="1:15" ht="15" hidden="1" customHeight="1" x14ac:dyDescent="0.25">
      <c r="A199" s="40" t="s">
        <v>200</v>
      </c>
      <c r="B199" s="40" t="s">
        <v>201</v>
      </c>
      <c r="C199" s="24" t="str">
        <f t="shared" si="21"/>
        <v>Jun.</v>
      </c>
      <c r="D199" s="42" t="s">
        <v>149</v>
      </c>
      <c r="E199" s="42">
        <v>2002</v>
      </c>
      <c r="F199" s="23" t="s">
        <v>22</v>
      </c>
      <c r="G199" s="48" t="str">
        <f t="shared" si="22"/>
        <v/>
      </c>
      <c r="H199" s="27"/>
      <c r="I199" s="28"/>
      <c r="J199" s="29"/>
      <c r="K199" s="29"/>
      <c r="L199" s="46"/>
      <c r="M199" s="47"/>
    </row>
    <row r="200" spans="1:15" ht="14.25" hidden="1" customHeight="1" x14ac:dyDescent="0.25">
      <c r="A200" s="40" t="s">
        <v>50</v>
      </c>
      <c r="B200" s="40" t="s">
        <v>199</v>
      </c>
      <c r="C200" s="24" t="str">
        <f t="shared" si="21"/>
        <v>Jun.</v>
      </c>
      <c r="D200" s="42" t="s">
        <v>149</v>
      </c>
      <c r="E200" s="42">
        <v>2001</v>
      </c>
      <c r="F200" s="23" t="s">
        <v>30</v>
      </c>
      <c r="G200" s="48" t="str">
        <f t="shared" si="22"/>
        <v/>
      </c>
      <c r="H200" s="27"/>
      <c r="I200" s="28"/>
      <c r="J200" s="29"/>
      <c r="K200" s="29"/>
      <c r="L200" s="46"/>
      <c r="M200" s="47"/>
    </row>
    <row r="201" spans="1:15" ht="14.25" hidden="1" customHeight="1" x14ac:dyDescent="0.25">
      <c r="A201" s="40" t="s">
        <v>200</v>
      </c>
      <c r="B201" s="40" t="s">
        <v>201</v>
      </c>
      <c r="C201" s="24" t="str">
        <f t="shared" si="21"/>
        <v>Jun.</v>
      </c>
      <c r="D201" s="42" t="s">
        <v>149</v>
      </c>
      <c r="E201" s="42">
        <v>2000</v>
      </c>
      <c r="F201" s="40" t="s">
        <v>125</v>
      </c>
      <c r="G201" s="48" t="str">
        <f t="shared" si="22"/>
        <v/>
      </c>
      <c r="H201" s="27"/>
      <c r="I201" s="28"/>
      <c r="J201" s="29"/>
      <c r="K201" s="29"/>
      <c r="L201" s="46"/>
      <c r="M201" s="47"/>
    </row>
    <row r="202" spans="1:15" ht="14.25" hidden="1" customHeight="1" x14ac:dyDescent="0.25">
      <c r="A202" s="40" t="s">
        <v>227</v>
      </c>
      <c r="B202" s="40" t="s">
        <v>168</v>
      </c>
      <c r="C202" s="24" t="str">
        <f t="shared" si="21"/>
        <v>Jun.</v>
      </c>
      <c r="D202" s="42" t="s">
        <v>149</v>
      </c>
      <c r="E202" s="42">
        <v>2000</v>
      </c>
      <c r="F202" s="40" t="s">
        <v>42</v>
      </c>
      <c r="G202" s="48" t="str">
        <f t="shared" si="22"/>
        <v/>
      </c>
      <c r="H202" s="27"/>
      <c r="I202" s="28"/>
      <c r="J202" s="29"/>
      <c r="K202" s="29"/>
      <c r="L202" s="46"/>
      <c r="M202" s="47"/>
    </row>
    <row r="203" spans="1:15" ht="14.25" hidden="1" customHeight="1" x14ac:dyDescent="0.25">
      <c r="A203" s="40" t="s">
        <v>200</v>
      </c>
      <c r="B203" s="40" t="s">
        <v>201</v>
      </c>
      <c r="C203" s="24" t="str">
        <f t="shared" si="21"/>
        <v>Jun.</v>
      </c>
      <c r="D203" s="42" t="s">
        <v>149</v>
      </c>
      <c r="E203" s="42">
        <v>2000</v>
      </c>
      <c r="F203" s="40" t="s">
        <v>125</v>
      </c>
      <c r="G203" s="48" t="str">
        <f t="shared" si="22"/>
        <v/>
      </c>
      <c r="H203" s="27"/>
      <c r="I203" s="28"/>
      <c r="J203" s="29"/>
      <c r="K203" s="29"/>
      <c r="L203" s="46"/>
      <c r="M203" s="47"/>
    </row>
    <row r="204" spans="1:15" ht="14.25" hidden="1" customHeight="1" x14ac:dyDescent="0.25">
      <c r="A204" s="40" t="s">
        <v>468</v>
      </c>
      <c r="B204" s="40" t="s">
        <v>248</v>
      </c>
      <c r="C204" s="24" t="str">
        <f t="shared" si="21"/>
        <v>Jun.</v>
      </c>
      <c r="D204" s="42" t="s">
        <v>149</v>
      </c>
      <c r="E204" s="42">
        <v>2000</v>
      </c>
      <c r="F204" s="40" t="s">
        <v>75</v>
      </c>
      <c r="G204" s="48" t="str">
        <f t="shared" si="22"/>
        <v/>
      </c>
      <c r="H204" s="27"/>
      <c r="I204" s="28"/>
      <c r="J204" s="29"/>
      <c r="K204" s="29"/>
      <c r="L204" s="46"/>
      <c r="M204" s="47"/>
    </row>
    <row r="205" spans="1:15" ht="14.25" hidden="1" customHeight="1" x14ac:dyDescent="0.25">
      <c r="A205" s="40" t="s">
        <v>231</v>
      </c>
      <c r="B205" s="40" t="s">
        <v>232</v>
      </c>
      <c r="C205" s="24" t="str">
        <f t="shared" si="21"/>
        <v>Jun.</v>
      </c>
      <c r="D205" s="42" t="s">
        <v>149</v>
      </c>
      <c r="E205" s="42">
        <v>2000</v>
      </c>
      <c r="F205" s="40" t="s">
        <v>188</v>
      </c>
      <c r="G205" s="48" t="str">
        <f t="shared" si="22"/>
        <v/>
      </c>
      <c r="H205" s="27"/>
      <c r="I205" s="28"/>
      <c r="J205" s="29"/>
      <c r="K205" s="29"/>
      <c r="L205" s="46"/>
      <c r="M205" s="47"/>
    </row>
    <row r="206" spans="1:15" ht="14.25" customHeight="1" x14ac:dyDescent="0.25">
      <c r="A206" s="40" t="s">
        <v>214</v>
      </c>
      <c r="B206" s="40" t="s">
        <v>215</v>
      </c>
      <c r="C206" s="24" t="str">
        <f t="shared" si="21"/>
        <v>Jun.</v>
      </c>
      <c r="D206" s="42" t="s">
        <v>149</v>
      </c>
      <c r="E206" s="42">
        <v>2000</v>
      </c>
      <c r="F206" s="40" t="s">
        <v>30</v>
      </c>
      <c r="G206" s="48">
        <f t="shared" si="22"/>
        <v>-67</v>
      </c>
      <c r="H206" s="27">
        <v>64.900000000000006</v>
      </c>
      <c r="I206" s="28">
        <v>106</v>
      </c>
      <c r="J206" s="29">
        <v>136</v>
      </c>
      <c r="K206" s="29">
        <v>242</v>
      </c>
      <c r="L206" s="46">
        <v>43890</v>
      </c>
      <c r="M206" s="47" t="s">
        <v>517</v>
      </c>
    </row>
    <row r="207" spans="1:15" ht="14.25" customHeight="1" x14ac:dyDescent="0.25">
      <c r="A207" s="40" t="s">
        <v>205</v>
      </c>
      <c r="B207" s="40" t="s">
        <v>185</v>
      </c>
      <c r="C207" s="24" t="str">
        <f t="shared" si="21"/>
        <v>Jun.</v>
      </c>
      <c r="D207" s="42" t="s">
        <v>149</v>
      </c>
      <c r="E207" s="42">
        <v>2001</v>
      </c>
      <c r="F207" s="40" t="s">
        <v>30</v>
      </c>
      <c r="G207" s="48">
        <f t="shared" si="22"/>
        <v>-67</v>
      </c>
      <c r="H207" s="27">
        <v>65</v>
      </c>
      <c r="I207" s="28">
        <v>30</v>
      </c>
      <c r="J207" s="29">
        <v>105</v>
      </c>
      <c r="K207" s="29">
        <v>135</v>
      </c>
      <c r="L207" s="46">
        <v>43841</v>
      </c>
      <c r="M207" s="47" t="s">
        <v>518</v>
      </c>
    </row>
    <row r="208" spans="1:15" ht="14.25" customHeight="1" x14ac:dyDescent="0.25">
      <c r="A208" s="40" t="s">
        <v>220</v>
      </c>
      <c r="B208" s="40" t="s">
        <v>187</v>
      </c>
      <c r="C208" s="24" t="str">
        <f t="shared" si="21"/>
        <v>Jun.</v>
      </c>
      <c r="D208" s="42" t="s">
        <v>149</v>
      </c>
      <c r="E208" s="42">
        <v>2000</v>
      </c>
      <c r="F208" s="40" t="s">
        <v>188</v>
      </c>
      <c r="G208" s="48">
        <f t="shared" si="22"/>
        <v>-73</v>
      </c>
      <c r="H208" s="27">
        <v>69.900000000000006</v>
      </c>
      <c r="I208" s="28">
        <v>71</v>
      </c>
      <c r="J208" s="29">
        <v>86</v>
      </c>
      <c r="K208" s="29">
        <v>157</v>
      </c>
      <c r="L208" s="46">
        <v>43883</v>
      </c>
      <c r="M208" s="47" t="s">
        <v>519</v>
      </c>
    </row>
    <row r="209" spans="1:13" ht="14.25" customHeight="1" x14ac:dyDescent="0.25">
      <c r="A209" s="40" t="s">
        <v>224</v>
      </c>
      <c r="B209" s="40" t="s">
        <v>225</v>
      </c>
      <c r="C209" s="24" t="str">
        <f t="shared" ref="C209:C226" si="23">IF(E209&lt;1,"",IF(E209&gt;2009,"E",IF(E209&gt;2007.1,"D",IF(E209&gt;2004.1,"Schüler",IF(E209&gt;2002.1,"Jugend",IF(E209&gt;1999.1,"Jun.",IF(E209&gt;1985.1,"Sen.","M")))))))</f>
        <v>Jun.</v>
      </c>
      <c r="D209" s="42" t="s">
        <v>149</v>
      </c>
      <c r="E209" s="42">
        <v>2000</v>
      </c>
      <c r="F209" s="40" t="s">
        <v>27</v>
      </c>
      <c r="G209" s="48">
        <f t="shared" ref="G209:G226" si="24">IF(H209=0,"",IF(H209&lt;=55,-55,IF(H209&lt;=61,-61,IF(H209&lt;=67,-67,IF(H209&lt;=73,-73,IF(H209&lt;=81,-81,IF(H209&lt;=89,-89,IF(H209&lt;=96,-96,IF(H209&lt;=102,-102,IF(H209&lt;=109,-109,IF(H209&gt;109,"+109",)))))))))))</f>
        <v>-81</v>
      </c>
      <c r="H209" s="27">
        <v>78</v>
      </c>
      <c r="I209" s="28">
        <v>90</v>
      </c>
      <c r="J209" s="29">
        <v>115</v>
      </c>
      <c r="K209" s="29">
        <v>205</v>
      </c>
      <c r="L209" s="46">
        <v>43841</v>
      </c>
      <c r="M209" s="47" t="s">
        <v>515</v>
      </c>
    </row>
    <row r="210" spans="1:13" ht="16.5" hidden="1" customHeight="1" x14ac:dyDescent="0.25">
      <c r="A210" s="23" t="s">
        <v>203</v>
      </c>
      <c r="B210" s="23" t="s">
        <v>204</v>
      </c>
      <c r="C210" s="24" t="str">
        <f t="shared" si="23"/>
        <v/>
      </c>
      <c r="D210" s="25" t="s">
        <v>149</v>
      </c>
      <c r="E210" s="25"/>
      <c r="F210" s="23" t="s">
        <v>63</v>
      </c>
      <c r="G210" s="48" t="str">
        <f t="shared" si="24"/>
        <v/>
      </c>
      <c r="H210" s="27"/>
      <c r="I210" s="28"/>
      <c r="J210" s="29"/>
      <c r="K210" s="29"/>
      <c r="L210" s="30"/>
      <c r="M210" s="31"/>
    </row>
    <row r="211" spans="1:13" ht="16.5" hidden="1" customHeight="1" x14ac:dyDescent="0.25">
      <c r="A211" s="23" t="s">
        <v>226</v>
      </c>
      <c r="B211" s="23" t="s">
        <v>158</v>
      </c>
      <c r="C211" s="24" t="str">
        <f t="shared" si="23"/>
        <v>Sen.</v>
      </c>
      <c r="D211" s="25" t="s">
        <v>149</v>
      </c>
      <c r="E211" s="25">
        <v>1999</v>
      </c>
      <c r="F211" s="23" t="s">
        <v>30</v>
      </c>
      <c r="G211" s="48" t="str">
        <f t="shared" si="24"/>
        <v/>
      </c>
      <c r="H211" s="27"/>
      <c r="I211" s="28"/>
      <c r="J211" s="29"/>
      <c r="K211" s="29"/>
      <c r="L211" s="30"/>
      <c r="M211" s="31"/>
    </row>
    <row r="212" spans="1:13" ht="16.5" hidden="1" customHeight="1" x14ac:dyDescent="0.25">
      <c r="A212" s="23" t="s">
        <v>190</v>
      </c>
      <c r="B212" s="23" t="s">
        <v>191</v>
      </c>
      <c r="C212" s="24" t="str">
        <f t="shared" si="23"/>
        <v>Jun.</v>
      </c>
      <c r="D212" s="25" t="s">
        <v>149</v>
      </c>
      <c r="E212" s="25">
        <v>2000</v>
      </c>
      <c r="F212" s="23" t="s">
        <v>188</v>
      </c>
      <c r="G212" s="48" t="str">
        <f t="shared" si="24"/>
        <v/>
      </c>
      <c r="H212" s="27"/>
      <c r="I212" s="28"/>
      <c r="J212" s="29"/>
      <c r="K212" s="29"/>
      <c r="L212" s="30"/>
      <c r="M212" s="31"/>
    </row>
    <row r="213" spans="1:13" ht="16.5" hidden="1" customHeight="1" x14ac:dyDescent="0.25">
      <c r="A213" s="23" t="s">
        <v>217</v>
      </c>
      <c r="B213" s="23" t="s">
        <v>185</v>
      </c>
      <c r="C213" s="24" t="str">
        <f t="shared" si="23"/>
        <v>Jun.</v>
      </c>
      <c r="D213" s="25" t="s">
        <v>149</v>
      </c>
      <c r="E213" s="25">
        <v>2000</v>
      </c>
      <c r="F213" s="23" t="s">
        <v>75</v>
      </c>
      <c r="G213" s="48" t="str">
        <f t="shared" si="24"/>
        <v/>
      </c>
      <c r="H213" s="27"/>
      <c r="I213" s="28"/>
      <c r="J213" s="29"/>
      <c r="K213" s="29"/>
      <c r="L213" s="30"/>
      <c r="M213" s="31"/>
    </row>
    <row r="214" spans="1:13" ht="16.5" hidden="1" customHeight="1" x14ac:dyDescent="0.25">
      <c r="A214" s="40" t="s">
        <v>228</v>
      </c>
      <c r="B214" s="40" t="s">
        <v>229</v>
      </c>
      <c r="C214" s="24" t="str">
        <f t="shared" si="23"/>
        <v>Jun.</v>
      </c>
      <c r="D214" s="42" t="s">
        <v>149</v>
      </c>
      <c r="E214" s="42">
        <v>2000</v>
      </c>
      <c r="F214" s="40" t="s">
        <v>68</v>
      </c>
      <c r="G214" s="48" t="str">
        <f t="shared" si="24"/>
        <v/>
      </c>
      <c r="H214" s="43"/>
      <c r="I214" s="44"/>
      <c r="J214" s="45"/>
      <c r="K214" s="45"/>
      <c r="L214" s="46"/>
      <c r="M214" s="47"/>
    </row>
    <row r="215" spans="1:13" ht="16.5" hidden="1" customHeight="1" x14ac:dyDescent="0.25">
      <c r="A215" s="23" t="s">
        <v>220</v>
      </c>
      <c r="B215" s="23" t="s">
        <v>187</v>
      </c>
      <c r="C215" s="24" t="str">
        <f t="shared" si="23"/>
        <v>Jun.</v>
      </c>
      <c r="D215" s="25" t="s">
        <v>149</v>
      </c>
      <c r="E215" s="25">
        <v>2000</v>
      </c>
      <c r="F215" s="23" t="s">
        <v>188</v>
      </c>
      <c r="G215" s="48" t="str">
        <f t="shared" si="24"/>
        <v/>
      </c>
      <c r="H215" s="27"/>
      <c r="I215" s="28"/>
      <c r="J215" s="29"/>
      <c r="K215" s="29"/>
      <c r="L215" s="46"/>
      <c r="M215" s="47"/>
    </row>
    <row r="216" spans="1:13" ht="16.5" hidden="1" customHeight="1" x14ac:dyDescent="0.25">
      <c r="A216" s="40" t="s">
        <v>208</v>
      </c>
      <c r="B216" s="40" t="s">
        <v>209</v>
      </c>
      <c r="C216" s="24" t="str">
        <f t="shared" si="23"/>
        <v>Jun.</v>
      </c>
      <c r="D216" s="25" t="s">
        <v>149</v>
      </c>
      <c r="E216" s="42">
        <v>2001</v>
      </c>
      <c r="F216" s="40" t="s">
        <v>27</v>
      </c>
      <c r="G216" s="48" t="str">
        <f t="shared" si="24"/>
        <v/>
      </c>
      <c r="H216" s="43"/>
      <c r="I216" s="44"/>
      <c r="J216" s="45"/>
      <c r="K216" s="45"/>
      <c r="L216" s="46"/>
      <c r="M216" s="47"/>
    </row>
    <row r="217" spans="1:13" ht="16.5" hidden="1" customHeight="1" x14ac:dyDescent="0.25">
      <c r="A217" s="40" t="s">
        <v>208</v>
      </c>
      <c r="B217" s="40" t="s">
        <v>211</v>
      </c>
      <c r="C217" s="24" t="str">
        <f t="shared" si="23"/>
        <v>Jun.</v>
      </c>
      <c r="D217" s="25" t="s">
        <v>149</v>
      </c>
      <c r="E217" s="42">
        <v>2000</v>
      </c>
      <c r="F217" s="40" t="s">
        <v>60</v>
      </c>
      <c r="G217" s="48" t="str">
        <f t="shared" si="24"/>
        <v/>
      </c>
      <c r="H217" s="43"/>
      <c r="I217" s="44"/>
      <c r="J217" s="45"/>
      <c r="K217" s="45"/>
      <c r="L217" s="46"/>
      <c r="M217" s="47"/>
    </row>
    <row r="218" spans="1:13" ht="16.5" hidden="1" customHeight="1" x14ac:dyDescent="0.25">
      <c r="A218" s="78" t="s">
        <v>216</v>
      </c>
      <c r="B218" s="78" t="s">
        <v>196</v>
      </c>
      <c r="C218" s="24" t="str">
        <f t="shared" si="23"/>
        <v>Jun.</v>
      </c>
      <c r="D218" s="42" t="s">
        <v>149</v>
      </c>
      <c r="E218" s="51">
        <v>2000</v>
      </c>
      <c r="F218" s="50" t="s">
        <v>188</v>
      </c>
      <c r="G218" s="48" t="str">
        <f t="shared" si="24"/>
        <v/>
      </c>
      <c r="H218" s="57"/>
      <c r="I218" s="58"/>
      <c r="J218" s="59"/>
      <c r="K218" s="59"/>
      <c r="L218" s="60"/>
      <c r="M218" s="61"/>
    </row>
    <row r="219" spans="1:13" ht="16.5" hidden="1" customHeight="1" x14ac:dyDescent="0.25">
      <c r="A219" s="23" t="s">
        <v>207</v>
      </c>
      <c r="B219" s="23" t="s">
        <v>174</v>
      </c>
      <c r="C219" s="24" t="str">
        <f t="shared" si="23"/>
        <v>Jun.</v>
      </c>
      <c r="D219" s="25" t="s">
        <v>149</v>
      </c>
      <c r="E219" s="25">
        <v>2001</v>
      </c>
      <c r="F219" s="23" t="s">
        <v>125</v>
      </c>
      <c r="G219" s="48" t="str">
        <f t="shared" si="24"/>
        <v/>
      </c>
      <c r="H219" s="27"/>
      <c r="I219" s="28"/>
      <c r="J219" s="29"/>
      <c r="K219" s="29"/>
      <c r="L219" s="30"/>
      <c r="M219" s="31"/>
    </row>
    <row r="220" spans="1:13" ht="16.5" hidden="1" customHeight="1" x14ac:dyDescent="0.25">
      <c r="A220" s="23" t="s">
        <v>223</v>
      </c>
      <c r="B220" s="23" t="s">
        <v>160</v>
      </c>
      <c r="C220" s="24" t="str">
        <f t="shared" si="23"/>
        <v>Sen.</v>
      </c>
      <c r="D220" s="25" t="s">
        <v>149</v>
      </c>
      <c r="E220" s="25">
        <v>1999</v>
      </c>
      <c r="F220" s="23" t="s">
        <v>60</v>
      </c>
      <c r="G220" s="48" t="str">
        <f t="shared" si="24"/>
        <v/>
      </c>
      <c r="H220" s="43"/>
      <c r="I220" s="44"/>
      <c r="J220" s="45"/>
      <c r="K220" s="45"/>
      <c r="L220" s="46"/>
      <c r="M220" s="47"/>
    </row>
    <row r="221" spans="1:13" ht="16.5" hidden="1" customHeight="1" x14ac:dyDescent="0.25">
      <c r="A221" s="40" t="s">
        <v>212</v>
      </c>
      <c r="B221" s="40" t="s">
        <v>213</v>
      </c>
      <c r="C221" s="24" t="str">
        <f t="shared" si="23"/>
        <v>Jun.</v>
      </c>
      <c r="D221" s="42" t="s">
        <v>149</v>
      </c>
      <c r="E221" s="42">
        <v>2000</v>
      </c>
      <c r="F221" s="40" t="s">
        <v>27</v>
      </c>
      <c r="G221" s="48" t="str">
        <f t="shared" si="24"/>
        <v/>
      </c>
      <c r="H221" s="43"/>
      <c r="I221" s="44"/>
      <c r="J221" s="45"/>
      <c r="K221" s="45"/>
      <c r="L221" s="46"/>
      <c r="M221" s="47"/>
    </row>
    <row r="222" spans="1:13" ht="14.25" customHeight="1" x14ac:dyDescent="0.25">
      <c r="A222" s="40" t="s">
        <v>438</v>
      </c>
      <c r="B222" s="40" t="s">
        <v>439</v>
      </c>
      <c r="C222" s="24" t="str">
        <f t="shared" si="23"/>
        <v>Jun.</v>
      </c>
      <c r="D222" s="42" t="s">
        <v>149</v>
      </c>
      <c r="E222" s="42">
        <v>2001</v>
      </c>
      <c r="F222" s="40" t="s">
        <v>27</v>
      </c>
      <c r="G222" s="48">
        <f t="shared" si="24"/>
        <v>-81</v>
      </c>
      <c r="H222" s="27">
        <v>81</v>
      </c>
      <c r="I222" s="28">
        <v>97</v>
      </c>
      <c r="J222" s="29">
        <v>105</v>
      </c>
      <c r="K222" s="29">
        <v>202</v>
      </c>
      <c r="L222" s="46">
        <v>43869</v>
      </c>
      <c r="M222" s="47" t="s">
        <v>522</v>
      </c>
    </row>
    <row r="223" spans="1:13" ht="14.25" customHeight="1" x14ac:dyDescent="0.25">
      <c r="A223" s="40" t="s">
        <v>205</v>
      </c>
      <c r="B223" s="40" t="s">
        <v>197</v>
      </c>
      <c r="C223" s="24" t="str">
        <f t="shared" si="23"/>
        <v>Jun.</v>
      </c>
      <c r="D223" s="42" t="s">
        <v>149</v>
      </c>
      <c r="E223" s="42">
        <v>2001</v>
      </c>
      <c r="F223" s="40" t="s">
        <v>30</v>
      </c>
      <c r="G223" s="48">
        <f t="shared" si="24"/>
        <v>-81</v>
      </c>
      <c r="H223" s="27">
        <v>80.7</v>
      </c>
      <c r="I223" s="28">
        <v>90</v>
      </c>
      <c r="J223" s="29">
        <v>110</v>
      </c>
      <c r="K223" s="29">
        <v>200</v>
      </c>
      <c r="L223" s="46">
        <v>43841</v>
      </c>
      <c r="M223" s="47" t="s">
        <v>518</v>
      </c>
    </row>
    <row r="224" spans="1:13" ht="14.25" customHeight="1" x14ac:dyDescent="0.25">
      <c r="A224" s="40" t="s">
        <v>159</v>
      </c>
      <c r="B224" s="40" t="s">
        <v>197</v>
      </c>
      <c r="C224" s="24" t="str">
        <f t="shared" si="23"/>
        <v>Jun.</v>
      </c>
      <c r="D224" s="42" t="s">
        <v>149</v>
      </c>
      <c r="E224" s="42">
        <v>2002</v>
      </c>
      <c r="F224" s="40" t="s">
        <v>68</v>
      </c>
      <c r="G224" s="48">
        <f t="shared" si="24"/>
        <v>-81</v>
      </c>
      <c r="H224" s="27">
        <v>80.8</v>
      </c>
      <c r="I224" s="28">
        <v>84</v>
      </c>
      <c r="J224" s="29">
        <v>103</v>
      </c>
      <c r="K224" s="29">
        <v>187</v>
      </c>
      <c r="L224" s="46">
        <v>43869</v>
      </c>
      <c r="M224" s="47" t="s">
        <v>525</v>
      </c>
    </row>
    <row r="225" spans="1:13" ht="14.25" customHeight="1" x14ac:dyDescent="0.25">
      <c r="A225" s="40" t="s">
        <v>546</v>
      </c>
      <c r="B225" s="40" t="s">
        <v>148</v>
      </c>
      <c r="C225" s="24" t="str">
        <f t="shared" si="23"/>
        <v>Jun.</v>
      </c>
      <c r="D225" s="42" t="s">
        <v>149</v>
      </c>
      <c r="E225" s="42">
        <v>2001</v>
      </c>
      <c r="F225" s="40" t="s">
        <v>22</v>
      </c>
      <c r="G225" s="48">
        <f t="shared" si="24"/>
        <v>-81</v>
      </c>
      <c r="H225" s="27">
        <v>74.5</v>
      </c>
      <c r="I225" s="28">
        <v>83</v>
      </c>
      <c r="J225" s="29">
        <v>100</v>
      </c>
      <c r="K225" s="29">
        <v>183</v>
      </c>
      <c r="L225" s="46">
        <v>43897</v>
      </c>
      <c r="M225" s="47" t="s">
        <v>517</v>
      </c>
    </row>
    <row r="226" spans="1:13" ht="14.25" customHeight="1" x14ac:dyDescent="0.25">
      <c r="A226" s="40" t="s">
        <v>205</v>
      </c>
      <c r="B226" s="40" t="s">
        <v>206</v>
      </c>
      <c r="C226" s="24" t="str">
        <f t="shared" si="23"/>
        <v>Jun.</v>
      </c>
      <c r="D226" s="42" t="s">
        <v>149</v>
      </c>
      <c r="E226" s="42">
        <v>2001</v>
      </c>
      <c r="F226" s="40" t="s">
        <v>30</v>
      </c>
      <c r="G226" s="48">
        <f t="shared" si="24"/>
        <v>-81</v>
      </c>
      <c r="H226" s="27">
        <v>78.5</v>
      </c>
      <c r="I226" s="28">
        <v>82</v>
      </c>
      <c r="J226" s="29">
        <v>100</v>
      </c>
      <c r="K226" s="29">
        <v>182</v>
      </c>
      <c r="L226" s="46">
        <v>43883</v>
      </c>
      <c r="M226" s="47" t="s">
        <v>534</v>
      </c>
    </row>
    <row r="227" spans="1:13" ht="14.25" customHeight="1" x14ac:dyDescent="0.25">
      <c r="A227" s="40" t="s">
        <v>487</v>
      </c>
      <c r="B227" s="40" t="s">
        <v>157</v>
      </c>
      <c r="C227" s="24" t="str">
        <f t="shared" ref="C227:C229" si="25">IF(E227&lt;1,"",IF(E227&gt;2009,"E",IF(E227&gt;2007.1,"D",IF(E227&gt;2004.1,"Schüler",IF(E227&gt;2002.1,"Jugend",IF(E227&gt;1999.1,"Jun.",IF(E227&gt;1985.1,"Sen.","M")))))))</f>
        <v>Jun.</v>
      </c>
      <c r="D227" s="42" t="s">
        <v>149</v>
      </c>
      <c r="E227" s="42">
        <v>2002</v>
      </c>
      <c r="F227" s="40" t="s">
        <v>42</v>
      </c>
      <c r="G227" s="48">
        <f t="shared" ref="G227:G229" si="26">IF(H227=0,"",IF(H227&lt;=55,-55,IF(H227&lt;=61,-61,IF(H227&lt;=67,-67,IF(H227&lt;=73,-73,IF(H227&lt;=81,-81,IF(H227&lt;=89,-89,IF(H227&lt;=96,-96,IF(H227&lt;=102,-102,IF(H227&lt;=109,-109,IF(H227&gt;109,"+109",)))))))))))</f>
        <v>-89</v>
      </c>
      <c r="H227" s="27">
        <v>88.6</v>
      </c>
      <c r="I227" s="28">
        <v>100</v>
      </c>
      <c r="J227" s="29">
        <v>130</v>
      </c>
      <c r="K227" s="29">
        <v>230</v>
      </c>
      <c r="L227" s="46">
        <v>43841</v>
      </c>
      <c r="M227" s="47" t="s">
        <v>514</v>
      </c>
    </row>
    <row r="228" spans="1:13" ht="14.25" customHeight="1" x14ac:dyDescent="0.25">
      <c r="A228" s="40" t="s">
        <v>532</v>
      </c>
      <c r="B228" s="40" t="s">
        <v>533</v>
      </c>
      <c r="C228" s="24" t="str">
        <f t="shared" si="25"/>
        <v>Jun.</v>
      </c>
      <c r="D228" s="42" t="s">
        <v>149</v>
      </c>
      <c r="E228" s="42">
        <v>2001</v>
      </c>
      <c r="F228" s="40" t="s">
        <v>27</v>
      </c>
      <c r="G228" s="48" t="str">
        <f t="shared" si="26"/>
        <v>+109</v>
      </c>
      <c r="H228" s="27">
        <v>113.9</v>
      </c>
      <c r="I228" s="28">
        <v>180</v>
      </c>
      <c r="J228" s="29">
        <v>210</v>
      </c>
      <c r="K228" s="29">
        <v>390</v>
      </c>
      <c r="L228" s="46">
        <v>43862</v>
      </c>
      <c r="M228" s="47" t="s">
        <v>531</v>
      </c>
    </row>
    <row r="229" spans="1:13" ht="14.25" customHeight="1" thickBot="1" x14ac:dyDescent="0.3">
      <c r="A229" s="32" t="s">
        <v>508</v>
      </c>
      <c r="B229" s="32" t="s">
        <v>509</v>
      </c>
      <c r="C229" s="33" t="str">
        <f t="shared" si="25"/>
        <v>Jun.</v>
      </c>
      <c r="D229" s="34" t="s">
        <v>149</v>
      </c>
      <c r="E229" s="34">
        <v>2001</v>
      </c>
      <c r="F229" s="32" t="s">
        <v>27</v>
      </c>
      <c r="G229" s="49" t="str">
        <f t="shared" si="26"/>
        <v>+109</v>
      </c>
      <c r="H229" s="35">
        <v>151.4</v>
      </c>
      <c r="I229" s="36">
        <v>160</v>
      </c>
      <c r="J229" s="37">
        <v>210</v>
      </c>
      <c r="K229" s="37">
        <v>370</v>
      </c>
      <c r="L229" s="38">
        <v>43848</v>
      </c>
      <c r="M229" s="39" t="s">
        <v>522</v>
      </c>
    </row>
    <row r="230" spans="1:13" ht="14.25" hidden="1" customHeight="1" x14ac:dyDescent="0.25">
      <c r="A230" s="40" t="s">
        <v>343</v>
      </c>
      <c r="B230" s="40" t="s">
        <v>207</v>
      </c>
      <c r="C230" s="41" t="str">
        <f t="shared" ref="C230:C260" si="27">IF(E230&lt;1,"",IF(E230&gt;2009,"E",IF(E230&gt;2007.1,"D",IF(E230&gt;2004.1,"Schüler",IF(E230&gt;2002.1,"Jugend",IF(E230&gt;1999.1,"Jun.",IF(E230&gt;1985.1,"Sen.","M")))))))</f>
        <v>Sen.</v>
      </c>
      <c r="D230" s="42" t="s">
        <v>149</v>
      </c>
      <c r="E230" s="42">
        <v>1988</v>
      </c>
      <c r="F230" s="40" t="s">
        <v>60</v>
      </c>
      <c r="G230" s="48" t="str">
        <f t="shared" ref="G230:G260" si="28">IF(H230=0,"",IF(H230&lt;=55,-55,IF(H230&lt;=61,-61,IF(H230&lt;=67,-67,IF(H230&lt;=73,-73,IF(H230&lt;=81,-81,IF(H230&lt;=89,-89,IF(H230&lt;=96,-96,IF(H230&lt;=102,-102,IF(H230&lt;=109,-109,IF(H230&gt;109,"+109",)))))))))))</f>
        <v/>
      </c>
      <c r="H230" s="52"/>
      <c r="I230" s="53"/>
      <c r="J230" s="54"/>
      <c r="K230" s="54"/>
      <c r="L230" s="55"/>
      <c r="M230" s="56"/>
    </row>
    <row r="231" spans="1:13" ht="14.25" hidden="1" customHeight="1" x14ac:dyDescent="0.25">
      <c r="A231" s="23" t="s">
        <v>485</v>
      </c>
      <c r="B231" s="23" t="s">
        <v>486</v>
      </c>
      <c r="C231" s="24" t="str">
        <f t="shared" si="27"/>
        <v>Sen.</v>
      </c>
      <c r="D231" s="25" t="s">
        <v>149</v>
      </c>
      <c r="E231" s="25">
        <v>1994</v>
      </c>
      <c r="F231" s="23" t="s">
        <v>68</v>
      </c>
      <c r="G231" s="48" t="str">
        <f t="shared" si="28"/>
        <v/>
      </c>
      <c r="H231" s="57"/>
      <c r="I231" s="58"/>
      <c r="J231" s="59"/>
      <c r="K231" s="59"/>
      <c r="L231" s="60"/>
      <c r="M231" s="61"/>
    </row>
    <row r="232" spans="1:13" ht="14.25" hidden="1" customHeight="1" x14ac:dyDescent="0.25">
      <c r="A232" s="23" t="s">
        <v>425</v>
      </c>
      <c r="B232" s="23" t="s">
        <v>312</v>
      </c>
      <c r="C232" s="24" t="str">
        <f t="shared" si="27"/>
        <v>Sen.</v>
      </c>
      <c r="D232" s="25" t="s">
        <v>149</v>
      </c>
      <c r="E232" s="25">
        <v>1994</v>
      </c>
      <c r="F232" s="23" t="s">
        <v>68</v>
      </c>
      <c r="G232" s="48" t="str">
        <f t="shared" si="28"/>
        <v/>
      </c>
      <c r="H232" s="57"/>
      <c r="I232" s="58"/>
      <c r="J232" s="59"/>
      <c r="K232" s="59"/>
      <c r="L232" s="60"/>
      <c r="M232" s="61"/>
    </row>
    <row r="233" spans="1:13" ht="15" hidden="1" customHeight="1" x14ac:dyDescent="0.25">
      <c r="A233" s="23" t="s">
        <v>283</v>
      </c>
      <c r="B233" s="23" t="s">
        <v>284</v>
      </c>
      <c r="C233" s="24" t="str">
        <f t="shared" si="27"/>
        <v>Sen.</v>
      </c>
      <c r="D233" s="25" t="s">
        <v>149</v>
      </c>
      <c r="E233" s="25">
        <v>1997</v>
      </c>
      <c r="F233" s="23" t="s">
        <v>68</v>
      </c>
      <c r="G233" s="48" t="str">
        <f t="shared" si="28"/>
        <v/>
      </c>
      <c r="H233" s="57"/>
      <c r="I233" s="58"/>
      <c r="J233" s="59"/>
      <c r="K233" s="59"/>
      <c r="L233" s="60"/>
      <c r="M233" s="61"/>
    </row>
    <row r="234" spans="1:13" ht="15" hidden="1" customHeight="1" x14ac:dyDescent="0.25">
      <c r="A234" s="40" t="s">
        <v>173</v>
      </c>
      <c r="B234" s="40" t="s">
        <v>244</v>
      </c>
      <c r="C234" s="24" t="str">
        <f t="shared" si="27"/>
        <v>Sen.</v>
      </c>
      <c r="D234" s="42" t="s">
        <v>149</v>
      </c>
      <c r="E234" s="42">
        <v>1998</v>
      </c>
      <c r="F234" s="40" t="s">
        <v>27</v>
      </c>
      <c r="G234" s="48" t="str">
        <f t="shared" si="28"/>
        <v/>
      </c>
      <c r="H234" s="57"/>
      <c r="I234" s="58"/>
      <c r="J234" s="59"/>
      <c r="K234" s="59"/>
      <c r="L234" s="60"/>
      <c r="M234" s="47"/>
    </row>
    <row r="235" spans="1:13" ht="15" hidden="1" customHeight="1" x14ac:dyDescent="0.25">
      <c r="A235" s="23" t="s">
        <v>267</v>
      </c>
      <c r="B235" s="23" t="s">
        <v>251</v>
      </c>
      <c r="C235" s="24" t="str">
        <f t="shared" si="27"/>
        <v>Sen.</v>
      </c>
      <c r="D235" s="25" t="s">
        <v>149</v>
      </c>
      <c r="E235" s="25">
        <v>1995</v>
      </c>
      <c r="F235" s="23" t="s">
        <v>42</v>
      </c>
      <c r="G235" s="48" t="str">
        <f t="shared" si="28"/>
        <v/>
      </c>
      <c r="H235" s="27"/>
      <c r="I235" s="28"/>
      <c r="J235" s="29"/>
      <c r="K235" s="29"/>
      <c r="L235" s="30"/>
      <c r="M235" s="31"/>
    </row>
    <row r="236" spans="1:13" ht="15" hidden="1" customHeight="1" x14ac:dyDescent="0.25">
      <c r="A236" s="40" t="s">
        <v>317</v>
      </c>
      <c r="B236" s="40" t="s">
        <v>318</v>
      </c>
      <c r="C236" s="24" t="str">
        <f t="shared" si="27"/>
        <v>Sen.</v>
      </c>
      <c r="D236" s="42" t="s">
        <v>149</v>
      </c>
      <c r="E236" s="42">
        <v>1988</v>
      </c>
      <c r="F236" s="40" t="s">
        <v>42</v>
      </c>
      <c r="G236" s="48" t="str">
        <f t="shared" si="28"/>
        <v/>
      </c>
      <c r="H236" s="43"/>
      <c r="I236" s="44"/>
      <c r="J236" s="45"/>
      <c r="K236" s="45"/>
      <c r="L236" s="46"/>
      <c r="M236" s="47"/>
    </row>
    <row r="237" spans="1:13" ht="15" hidden="1" customHeight="1" x14ac:dyDescent="0.25">
      <c r="A237" s="40" t="s">
        <v>272</v>
      </c>
      <c r="B237" s="40" t="s">
        <v>273</v>
      </c>
      <c r="C237" s="24" t="str">
        <f t="shared" si="27"/>
        <v>Sen.</v>
      </c>
      <c r="D237" s="42" t="s">
        <v>149</v>
      </c>
      <c r="E237" s="42">
        <v>1995</v>
      </c>
      <c r="F237" s="40" t="s">
        <v>63</v>
      </c>
      <c r="G237" s="48" t="str">
        <f t="shared" si="28"/>
        <v/>
      </c>
      <c r="H237" s="43"/>
      <c r="I237" s="44"/>
      <c r="J237" s="45"/>
      <c r="K237" s="45"/>
      <c r="L237" s="46"/>
      <c r="M237" s="47"/>
    </row>
    <row r="238" spans="1:13" ht="15" hidden="1" customHeight="1" x14ac:dyDescent="0.25">
      <c r="A238" s="40" t="s">
        <v>128</v>
      </c>
      <c r="B238" s="40" t="s">
        <v>280</v>
      </c>
      <c r="C238" s="24" t="str">
        <f t="shared" si="27"/>
        <v>Sen.</v>
      </c>
      <c r="D238" s="42" t="s">
        <v>149</v>
      </c>
      <c r="E238" s="42">
        <v>1993</v>
      </c>
      <c r="F238" s="40" t="s">
        <v>125</v>
      </c>
      <c r="G238" s="48" t="str">
        <f t="shared" si="28"/>
        <v/>
      </c>
      <c r="H238" s="43"/>
      <c r="I238" s="44"/>
      <c r="J238" s="45"/>
      <c r="K238" s="45"/>
      <c r="L238" s="46"/>
      <c r="M238" s="47"/>
    </row>
    <row r="239" spans="1:13" ht="15" hidden="1" customHeight="1" x14ac:dyDescent="0.25">
      <c r="A239" s="40" t="s">
        <v>324</v>
      </c>
      <c r="B239" s="40" t="s">
        <v>325</v>
      </c>
      <c r="C239" s="24" t="str">
        <f t="shared" si="27"/>
        <v>Sen.</v>
      </c>
      <c r="D239" s="42" t="s">
        <v>149</v>
      </c>
      <c r="E239" s="42">
        <v>1993</v>
      </c>
      <c r="F239" s="40" t="s">
        <v>30</v>
      </c>
      <c r="G239" s="48" t="str">
        <f t="shared" si="28"/>
        <v/>
      </c>
      <c r="H239" s="43"/>
      <c r="I239" s="44"/>
      <c r="J239" s="45"/>
      <c r="K239" s="45"/>
      <c r="L239" s="46"/>
      <c r="M239" s="47"/>
    </row>
    <row r="240" spans="1:13" ht="15" hidden="1" customHeight="1" x14ac:dyDescent="0.25">
      <c r="A240" s="40" t="s">
        <v>274</v>
      </c>
      <c r="B240" s="40" t="s">
        <v>275</v>
      </c>
      <c r="C240" s="24" t="str">
        <f t="shared" si="27"/>
        <v>Sen.</v>
      </c>
      <c r="D240" s="42" t="s">
        <v>149</v>
      </c>
      <c r="E240" s="42">
        <v>1995</v>
      </c>
      <c r="F240" s="40" t="s">
        <v>125</v>
      </c>
      <c r="G240" s="48" t="str">
        <f t="shared" si="28"/>
        <v/>
      </c>
      <c r="H240" s="43"/>
      <c r="I240" s="44"/>
      <c r="J240" s="45"/>
      <c r="K240" s="45"/>
      <c r="L240" s="46"/>
      <c r="M240" s="47"/>
    </row>
    <row r="241" spans="1:13" ht="15" hidden="1" customHeight="1" x14ac:dyDescent="0.25">
      <c r="A241" s="40" t="s">
        <v>274</v>
      </c>
      <c r="B241" s="40" t="s">
        <v>308</v>
      </c>
      <c r="C241" s="24" t="str">
        <f t="shared" si="27"/>
        <v>Sen.</v>
      </c>
      <c r="D241" s="42" t="s">
        <v>149</v>
      </c>
      <c r="E241" s="42">
        <v>1990</v>
      </c>
      <c r="F241" s="40" t="s">
        <v>27</v>
      </c>
      <c r="G241" s="48" t="str">
        <f t="shared" si="28"/>
        <v/>
      </c>
      <c r="H241" s="43"/>
      <c r="I241" s="44"/>
      <c r="J241" s="45"/>
      <c r="K241" s="45"/>
      <c r="L241" s="46"/>
      <c r="M241" s="47"/>
    </row>
    <row r="242" spans="1:13" ht="15" hidden="1" customHeight="1" x14ac:dyDescent="0.25">
      <c r="A242" s="40" t="s">
        <v>242</v>
      </c>
      <c r="B242" s="40" t="s">
        <v>243</v>
      </c>
      <c r="C242" s="24" t="str">
        <f t="shared" si="27"/>
        <v>Sen.</v>
      </c>
      <c r="D242" s="42" t="s">
        <v>149</v>
      </c>
      <c r="E242" s="42">
        <v>1998</v>
      </c>
      <c r="F242" s="23" t="s">
        <v>68</v>
      </c>
      <c r="G242" s="48" t="str">
        <f t="shared" si="28"/>
        <v/>
      </c>
      <c r="H242" s="43"/>
      <c r="I242" s="44"/>
      <c r="J242" s="45"/>
      <c r="K242" s="45"/>
      <c r="L242" s="46"/>
      <c r="M242" s="47"/>
    </row>
    <row r="243" spans="1:13" ht="15" hidden="1" customHeight="1" x14ac:dyDescent="0.25">
      <c r="A243" s="23" t="s">
        <v>245</v>
      </c>
      <c r="B243" s="23" t="s">
        <v>246</v>
      </c>
      <c r="C243" s="24" t="str">
        <f t="shared" si="27"/>
        <v>Sen.</v>
      </c>
      <c r="D243" s="25" t="s">
        <v>149</v>
      </c>
      <c r="E243" s="25">
        <v>1992</v>
      </c>
      <c r="F243" s="23" t="s">
        <v>42</v>
      </c>
      <c r="G243" s="48" t="str">
        <f t="shared" si="28"/>
        <v/>
      </c>
      <c r="H243" s="43"/>
      <c r="I243" s="44"/>
      <c r="J243" s="45"/>
      <c r="K243" s="45"/>
      <c r="L243" s="30"/>
      <c r="M243" s="31"/>
    </row>
    <row r="244" spans="1:13" ht="15" hidden="1" customHeight="1" x14ac:dyDescent="0.25">
      <c r="A244" s="40" t="s">
        <v>252</v>
      </c>
      <c r="B244" s="40" t="s">
        <v>253</v>
      </c>
      <c r="C244" s="24" t="str">
        <f t="shared" si="27"/>
        <v>Sen.</v>
      </c>
      <c r="D244" s="42" t="s">
        <v>149</v>
      </c>
      <c r="E244" s="42">
        <v>1997</v>
      </c>
      <c r="F244" s="23" t="s">
        <v>100</v>
      </c>
      <c r="G244" s="48" t="str">
        <f t="shared" si="28"/>
        <v/>
      </c>
      <c r="H244" s="43"/>
      <c r="I244" s="44"/>
      <c r="J244" s="45"/>
      <c r="K244" s="45"/>
      <c r="L244" s="46"/>
      <c r="M244" s="47"/>
    </row>
    <row r="245" spans="1:13" ht="15" hidden="1" customHeight="1" x14ac:dyDescent="0.25">
      <c r="A245" s="23" t="s">
        <v>240</v>
      </c>
      <c r="B245" s="23" t="s">
        <v>241</v>
      </c>
      <c r="C245" s="24" t="str">
        <f t="shared" si="27"/>
        <v>Sen.</v>
      </c>
      <c r="D245" s="25" t="s">
        <v>149</v>
      </c>
      <c r="E245" s="25">
        <v>1998</v>
      </c>
      <c r="F245" s="23" t="s">
        <v>68</v>
      </c>
      <c r="G245" s="48" t="str">
        <f t="shared" si="28"/>
        <v/>
      </c>
      <c r="H245" s="27"/>
      <c r="I245" s="28"/>
      <c r="J245" s="29"/>
      <c r="K245" s="29"/>
      <c r="L245" s="30"/>
      <c r="M245" s="31"/>
    </row>
    <row r="246" spans="1:13" ht="15" hidden="1" customHeight="1" x14ac:dyDescent="0.25">
      <c r="A246" s="40" t="s">
        <v>237</v>
      </c>
      <c r="B246" s="40" t="s">
        <v>196</v>
      </c>
      <c r="C246" s="24" t="str">
        <f t="shared" si="27"/>
        <v>Sen.</v>
      </c>
      <c r="D246" s="42" t="s">
        <v>149</v>
      </c>
      <c r="E246" s="42">
        <v>1998</v>
      </c>
      <c r="F246" s="40" t="s">
        <v>188</v>
      </c>
      <c r="G246" s="48" t="str">
        <f t="shared" si="28"/>
        <v/>
      </c>
      <c r="H246" s="43"/>
      <c r="I246" s="44"/>
      <c r="J246" s="45"/>
      <c r="K246" s="45"/>
      <c r="L246" s="46"/>
      <c r="M246" s="47"/>
    </row>
    <row r="247" spans="1:13" ht="15" hidden="1" customHeight="1" x14ac:dyDescent="0.25">
      <c r="A247" s="40" t="s">
        <v>307</v>
      </c>
      <c r="B247" s="40" t="s">
        <v>308</v>
      </c>
      <c r="C247" s="24" t="str">
        <f t="shared" si="27"/>
        <v>Sen.</v>
      </c>
      <c r="D247" s="42" t="s">
        <v>149</v>
      </c>
      <c r="E247" s="42">
        <v>1995</v>
      </c>
      <c r="F247" s="40" t="s">
        <v>100</v>
      </c>
      <c r="G247" s="48" t="str">
        <f t="shared" si="28"/>
        <v/>
      </c>
      <c r="H247" s="43"/>
      <c r="I247" s="44"/>
      <c r="J247" s="45"/>
      <c r="K247" s="45"/>
      <c r="L247" s="46"/>
      <c r="M247" s="47"/>
    </row>
    <row r="248" spans="1:13" ht="15" hidden="1" customHeight="1" x14ac:dyDescent="0.25">
      <c r="A248" s="23" t="s">
        <v>282</v>
      </c>
      <c r="B248" s="23" t="s">
        <v>336</v>
      </c>
      <c r="C248" s="24" t="str">
        <f t="shared" si="27"/>
        <v>Sen.</v>
      </c>
      <c r="D248" s="25" t="s">
        <v>149</v>
      </c>
      <c r="E248" s="25">
        <v>1986</v>
      </c>
      <c r="F248" s="23" t="s">
        <v>42</v>
      </c>
      <c r="G248" s="48" t="str">
        <f t="shared" si="28"/>
        <v/>
      </c>
      <c r="H248" s="43"/>
      <c r="I248" s="44"/>
      <c r="J248" s="45"/>
      <c r="K248" s="45"/>
      <c r="L248" s="46"/>
      <c r="M248" s="47"/>
    </row>
    <row r="249" spans="1:13" ht="15" hidden="1" customHeight="1" x14ac:dyDescent="0.25">
      <c r="A249" s="23" t="s">
        <v>255</v>
      </c>
      <c r="B249" s="23" t="s">
        <v>243</v>
      </c>
      <c r="C249" s="24" t="str">
        <f t="shared" si="27"/>
        <v>Sen.</v>
      </c>
      <c r="D249" s="25" t="s">
        <v>149</v>
      </c>
      <c r="E249" s="25">
        <v>1994</v>
      </c>
      <c r="F249" s="23" t="s">
        <v>42</v>
      </c>
      <c r="G249" s="48" t="str">
        <f t="shared" si="28"/>
        <v/>
      </c>
      <c r="H249" s="27"/>
      <c r="I249" s="28"/>
      <c r="J249" s="29"/>
      <c r="K249" s="29"/>
      <c r="L249" s="30"/>
      <c r="M249" s="31"/>
    </row>
    <row r="250" spans="1:13" ht="15" hidden="1" customHeight="1" x14ac:dyDescent="0.25">
      <c r="A250" s="23" t="s">
        <v>326</v>
      </c>
      <c r="B250" s="23" t="s">
        <v>270</v>
      </c>
      <c r="C250" s="24" t="str">
        <f t="shared" si="27"/>
        <v>Sen.</v>
      </c>
      <c r="D250" s="25" t="s">
        <v>149</v>
      </c>
      <c r="E250" s="25">
        <v>1988</v>
      </c>
      <c r="F250" s="23" t="s">
        <v>100</v>
      </c>
      <c r="G250" s="48" t="str">
        <f t="shared" si="28"/>
        <v/>
      </c>
      <c r="H250" s="27"/>
      <c r="I250" s="28"/>
      <c r="J250" s="29"/>
      <c r="K250" s="29"/>
      <c r="L250" s="30"/>
      <c r="M250" s="31"/>
    </row>
    <row r="251" spans="1:13" ht="15" hidden="1" customHeight="1" x14ac:dyDescent="0.25">
      <c r="A251" s="23" t="s">
        <v>309</v>
      </c>
      <c r="B251" s="23" t="s">
        <v>183</v>
      </c>
      <c r="C251" s="24" t="str">
        <f t="shared" si="27"/>
        <v>Sen.</v>
      </c>
      <c r="D251" s="25" t="s">
        <v>149</v>
      </c>
      <c r="E251" s="25">
        <v>1996</v>
      </c>
      <c r="F251" s="23" t="s">
        <v>125</v>
      </c>
      <c r="G251" s="48" t="str">
        <f t="shared" si="28"/>
        <v/>
      </c>
      <c r="H251" s="27"/>
      <c r="I251" s="28"/>
      <c r="J251" s="29"/>
      <c r="K251" s="29"/>
      <c r="L251" s="30"/>
      <c r="M251" s="31"/>
    </row>
    <row r="252" spans="1:13" ht="15" hidden="1" customHeight="1" x14ac:dyDescent="0.25">
      <c r="A252" s="23" t="s">
        <v>247</v>
      </c>
      <c r="B252" s="23" t="s">
        <v>248</v>
      </c>
      <c r="C252" s="24" t="str">
        <f t="shared" si="27"/>
        <v>Sen.</v>
      </c>
      <c r="D252" s="25" t="s">
        <v>149</v>
      </c>
      <c r="E252" s="25">
        <v>1992</v>
      </c>
      <c r="F252" s="23" t="s">
        <v>42</v>
      </c>
      <c r="G252" s="48" t="str">
        <f t="shared" si="28"/>
        <v/>
      </c>
      <c r="H252" s="27"/>
      <c r="I252" s="28"/>
      <c r="J252" s="29"/>
      <c r="K252" s="29"/>
      <c r="L252" s="30"/>
      <c r="M252" s="31"/>
    </row>
    <row r="253" spans="1:13" ht="15" hidden="1" customHeight="1" x14ac:dyDescent="0.25">
      <c r="A253" s="23" t="s">
        <v>340</v>
      </c>
      <c r="B253" s="23" t="s">
        <v>341</v>
      </c>
      <c r="C253" s="24" t="str">
        <f t="shared" si="27"/>
        <v>Sen.</v>
      </c>
      <c r="D253" s="25" t="s">
        <v>149</v>
      </c>
      <c r="E253" s="25">
        <v>1990</v>
      </c>
      <c r="F253" s="23" t="s">
        <v>42</v>
      </c>
      <c r="G253" s="48" t="str">
        <f t="shared" si="28"/>
        <v/>
      </c>
      <c r="H253" s="27"/>
      <c r="I253" s="28"/>
      <c r="J253" s="29"/>
      <c r="K253" s="29"/>
      <c r="L253" s="30"/>
      <c r="M253" s="31"/>
    </row>
    <row r="254" spans="1:13" ht="15" hidden="1" customHeight="1" x14ac:dyDescent="0.25">
      <c r="A254" s="40" t="s">
        <v>238</v>
      </c>
      <c r="B254" s="40" t="s">
        <v>239</v>
      </c>
      <c r="C254" s="24" t="str">
        <f t="shared" si="27"/>
        <v>Sen.</v>
      </c>
      <c r="D254" s="25" t="s">
        <v>149</v>
      </c>
      <c r="E254" s="42">
        <v>1998</v>
      </c>
      <c r="F254" s="40" t="s">
        <v>125</v>
      </c>
      <c r="G254" s="48" t="str">
        <f t="shared" si="28"/>
        <v/>
      </c>
      <c r="H254" s="43"/>
      <c r="I254" s="44"/>
      <c r="J254" s="45"/>
      <c r="K254" s="45"/>
      <c r="L254" s="46"/>
      <c r="M254" s="47"/>
    </row>
    <row r="255" spans="1:13" ht="15" hidden="1" customHeight="1" x14ac:dyDescent="0.25">
      <c r="A255" s="23" t="s">
        <v>80</v>
      </c>
      <c r="B255" s="23" t="s">
        <v>310</v>
      </c>
      <c r="C255" s="24" t="str">
        <f t="shared" si="27"/>
        <v>Sen.</v>
      </c>
      <c r="D255" s="25" t="s">
        <v>149</v>
      </c>
      <c r="E255" s="25">
        <v>1986</v>
      </c>
      <c r="F255" s="23" t="s">
        <v>42</v>
      </c>
      <c r="G255" s="48" t="str">
        <f t="shared" si="28"/>
        <v/>
      </c>
      <c r="H255" s="27"/>
      <c r="I255" s="28"/>
      <c r="J255" s="29"/>
      <c r="K255" s="29"/>
      <c r="L255" s="30"/>
      <c r="M255" s="31"/>
    </row>
    <row r="256" spans="1:13" ht="15" hidden="1" customHeight="1" x14ac:dyDescent="0.25">
      <c r="A256" s="40" t="s">
        <v>291</v>
      </c>
      <c r="B256" s="40" t="s">
        <v>209</v>
      </c>
      <c r="C256" s="24" t="str">
        <f t="shared" si="27"/>
        <v>Sen.</v>
      </c>
      <c r="D256" s="25" t="s">
        <v>149</v>
      </c>
      <c r="E256" s="42">
        <v>1996</v>
      </c>
      <c r="F256" s="40" t="s">
        <v>27</v>
      </c>
      <c r="G256" s="48" t="str">
        <f t="shared" si="28"/>
        <v/>
      </c>
      <c r="H256" s="43"/>
      <c r="I256" s="44"/>
      <c r="J256" s="45"/>
      <c r="K256" s="45"/>
      <c r="L256" s="30"/>
      <c r="M256" s="31"/>
    </row>
    <row r="257" spans="1:13" ht="15" hidden="1" customHeight="1" x14ac:dyDescent="0.25">
      <c r="A257" s="40" t="s">
        <v>344</v>
      </c>
      <c r="B257" s="40" t="s">
        <v>345</v>
      </c>
      <c r="C257" s="24" t="str">
        <f t="shared" si="27"/>
        <v>Sen.</v>
      </c>
      <c r="D257" s="25" t="s">
        <v>149</v>
      </c>
      <c r="E257" s="42">
        <v>1990</v>
      </c>
      <c r="F257" s="40" t="s">
        <v>27</v>
      </c>
      <c r="G257" s="48" t="str">
        <f t="shared" si="28"/>
        <v/>
      </c>
      <c r="H257" s="43"/>
      <c r="I257" s="44"/>
      <c r="J257" s="45"/>
      <c r="K257" s="45"/>
      <c r="L257" s="46"/>
      <c r="M257" s="47"/>
    </row>
    <row r="258" spans="1:13" ht="15" hidden="1" customHeight="1" x14ac:dyDescent="0.25">
      <c r="A258" s="40" t="s">
        <v>313</v>
      </c>
      <c r="B258" s="40" t="s">
        <v>314</v>
      </c>
      <c r="C258" s="24" t="str">
        <f t="shared" si="27"/>
        <v>Sen.</v>
      </c>
      <c r="D258" s="42" t="s">
        <v>149</v>
      </c>
      <c r="E258" s="42">
        <v>1996</v>
      </c>
      <c r="F258" s="40" t="s">
        <v>27</v>
      </c>
      <c r="G258" s="48" t="str">
        <f t="shared" si="28"/>
        <v/>
      </c>
      <c r="H258" s="43"/>
      <c r="I258" s="44"/>
      <c r="J258" s="45"/>
      <c r="K258" s="45"/>
      <c r="L258" s="46"/>
      <c r="M258" s="47"/>
    </row>
    <row r="259" spans="1:13" ht="15" hidden="1" customHeight="1" x14ac:dyDescent="0.25">
      <c r="A259" s="23" t="s">
        <v>346</v>
      </c>
      <c r="B259" s="23" t="s">
        <v>347</v>
      </c>
      <c r="C259" s="24" t="str">
        <f t="shared" si="27"/>
        <v>Sen.</v>
      </c>
      <c r="D259" s="25" t="s">
        <v>149</v>
      </c>
      <c r="E259" s="25">
        <v>1992</v>
      </c>
      <c r="F259" s="23" t="s">
        <v>75</v>
      </c>
      <c r="G259" s="48" t="str">
        <f t="shared" si="28"/>
        <v/>
      </c>
      <c r="H259" s="27"/>
      <c r="I259" s="28"/>
      <c r="J259" s="29"/>
      <c r="K259" s="29"/>
      <c r="L259" s="30"/>
      <c r="M259" s="31"/>
    </row>
    <row r="260" spans="1:13" ht="15" hidden="1" customHeight="1" x14ac:dyDescent="0.25">
      <c r="A260" s="23" t="s">
        <v>249</v>
      </c>
      <c r="B260" s="23" t="s">
        <v>250</v>
      </c>
      <c r="C260" s="24" t="str">
        <f t="shared" si="27"/>
        <v>Sen.</v>
      </c>
      <c r="D260" s="25" t="s">
        <v>149</v>
      </c>
      <c r="E260" s="25">
        <v>1986</v>
      </c>
      <c r="F260" s="23" t="s">
        <v>135</v>
      </c>
      <c r="G260" s="48" t="str">
        <f t="shared" si="28"/>
        <v/>
      </c>
      <c r="H260" s="27"/>
      <c r="I260" s="28"/>
      <c r="J260" s="29"/>
      <c r="K260" s="29"/>
      <c r="L260" s="30"/>
      <c r="M260" s="31"/>
    </row>
    <row r="261" spans="1:13" ht="15" hidden="1" customHeight="1" x14ac:dyDescent="0.25">
      <c r="A261" s="23" t="s">
        <v>265</v>
      </c>
      <c r="B261" s="23" t="s">
        <v>266</v>
      </c>
      <c r="C261" s="24" t="str">
        <f t="shared" ref="C261:C286" si="29">IF(E261&lt;1,"",IF(E261&gt;2009,"E",IF(E261&gt;2007.1,"D",IF(E261&gt;2004.1,"Schüler",IF(E261&gt;2002.1,"Jugend",IF(E261&gt;1999.1,"Jun.",IF(E261&gt;1985.1,"Sen.","M")))))))</f>
        <v>Sen.</v>
      </c>
      <c r="D261" s="25" t="s">
        <v>149</v>
      </c>
      <c r="E261" s="25">
        <v>1995</v>
      </c>
      <c r="F261" s="23" t="s">
        <v>30</v>
      </c>
      <c r="G261" s="48" t="str">
        <f t="shared" ref="G261:G286" si="30">IF(H261=0,"",IF(H261&lt;=55,-55,IF(H261&lt;=61,-61,IF(H261&lt;=67,-67,IF(H261&lt;=73,-73,IF(H261&lt;=81,-81,IF(H261&lt;=89,-89,IF(H261&lt;=96,-96,IF(H261&lt;=102,-102,IF(H261&lt;=109,-109,IF(H261&gt;109,"+109",)))))))))))</f>
        <v/>
      </c>
      <c r="H261" s="27"/>
      <c r="I261" s="28"/>
      <c r="J261" s="29"/>
      <c r="K261" s="29"/>
      <c r="L261" s="30"/>
      <c r="M261" s="31"/>
    </row>
    <row r="262" spans="1:13" ht="15" hidden="1" customHeight="1" x14ac:dyDescent="0.25">
      <c r="A262" s="23" t="s">
        <v>339</v>
      </c>
      <c r="B262" s="23" t="s">
        <v>197</v>
      </c>
      <c r="C262" s="24" t="str">
        <f t="shared" si="29"/>
        <v>Sen.</v>
      </c>
      <c r="D262" s="25" t="s">
        <v>149</v>
      </c>
      <c r="E262" s="25">
        <v>1994</v>
      </c>
      <c r="F262" s="23" t="s">
        <v>27</v>
      </c>
      <c r="G262" s="48" t="str">
        <f t="shared" si="30"/>
        <v/>
      </c>
      <c r="H262" s="27"/>
      <c r="I262" s="28"/>
      <c r="J262" s="29"/>
      <c r="K262" s="29"/>
      <c r="L262" s="30"/>
      <c r="M262" s="31"/>
    </row>
    <row r="263" spans="1:13" ht="14.25" hidden="1" customHeight="1" x14ac:dyDescent="0.25">
      <c r="A263" s="23" t="s">
        <v>319</v>
      </c>
      <c r="B263" s="23" t="s">
        <v>320</v>
      </c>
      <c r="C263" s="24" t="str">
        <f t="shared" si="29"/>
        <v>Sen.</v>
      </c>
      <c r="D263" s="25" t="s">
        <v>149</v>
      </c>
      <c r="E263" s="25">
        <v>1997</v>
      </c>
      <c r="F263" s="23" t="s">
        <v>27</v>
      </c>
      <c r="G263" s="48" t="str">
        <f t="shared" si="30"/>
        <v/>
      </c>
      <c r="H263" s="27"/>
      <c r="I263" s="28"/>
      <c r="J263" s="29"/>
      <c r="K263" s="29"/>
      <c r="L263" s="30"/>
      <c r="M263" s="31"/>
    </row>
    <row r="264" spans="1:13" ht="14.25" hidden="1" customHeight="1" x14ac:dyDescent="0.25">
      <c r="A264" s="23" t="s">
        <v>281</v>
      </c>
      <c r="B264" s="23" t="s">
        <v>189</v>
      </c>
      <c r="C264" s="24" t="str">
        <f t="shared" si="29"/>
        <v>Sen.</v>
      </c>
      <c r="D264" s="25" t="s">
        <v>149</v>
      </c>
      <c r="E264" s="25">
        <v>1995</v>
      </c>
      <c r="F264" s="23" t="s">
        <v>68</v>
      </c>
      <c r="G264" s="48" t="str">
        <f t="shared" si="30"/>
        <v/>
      </c>
      <c r="H264" s="27"/>
      <c r="I264" s="28"/>
      <c r="J264" s="29"/>
      <c r="K264" s="29"/>
      <c r="L264" s="30"/>
      <c r="M264" s="31"/>
    </row>
    <row r="265" spans="1:13" ht="14.25" hidden="1" customHeight="1" x14ac:dyDescent="0.25">
      <c r="A265" s="23" t="s">
        <v>479</v>
      </c>
      <c r="B265" s="23" t="s">
        <v>480</v>
      </c>
      <c r="C265" s="24" t="str">
        <f t="shared" si="29"/>
        <v>Sen.</v>
      </c>
      <c r="D265" s="25" t="s">
        <v>149</v>
      </c>
      <c r="E265" s="25">
        <v>1999</v>
      </c>
      <c r="F265" s="23" t="s">
        <v>30</v>
      </c>
      <c r="G265" s="48" t="str">
        <f t="shared" si="30"/>
        <v/>
      </c>
      <c r="H265" s="27"/>
      <c r="I265" s="28"/>
      <c r="J265" s="29"/>
      <c r="K265" s="29"/>
      <c r="L265" s="30"/>
      <c r="M265" s="31"/>
    </row>
    <row r="266" spans="1:13" ht="14.25" hidden="1" customHeight="1" x14ac:dyDescent="0.25">
      <c r="A266" s="23" t="s">
        <v>332</v>
      </c>
      <c r="B266" s="23" t="s">
        <v>333</v>
      </c>
      <c r="C266" s="24" t="str">
        <f t="shared" si="29"/>
        <v>Sen.</v>
      </c>
      <c r="D266" s="25" t="s">
        <v>149</v>
      </c>
      <c r="E266" s="25">
        <v>1989</v>
      </c>
      <c r="F266" s="23" t="s">
        <v>42</v>
      </c>
      <c r="G266" s="48" t="str">
        <f t="shared" si="30"/>
        <v/>
      </c>
      <c r="H266" s="27"/>
      <c r="I266" s="28"/>
      <c r="J266" s="29"/>
      <c r="K266" s="29"/>
      <c r="L266" s="30"/>
      <c r="M266" s="31"/>
    </row>
    <row r="267" spans="1:13" ht="14.25" hidden="1" customHeight="1" x14ac:dyDescent="0.25">
      <c r="A267" s="23" t="s">
        <v>327</v>
      </c>
      <c r="B267" s="23" t="s">
        <v>328</v>
      </c>
      <c r="C267" s="24" t="str">
        <f t="shared" si="29"/>
        <v>Sen.</v>
      </c>
      <c r="D267" s="25" t="s">
        <v>149</v>
      </c>
      <c r="E267" s="25">
        <v>1992</v>
      </c>
      <c r="F267" s="23" t="s">
        <v>42</v>
      </c>
      <c r="G267" s="48" t="str">
        <f t="shared" si="30"/>
        <v/>
      </c>
      <c r="H267" s="27"/>
      <c r="I267" s="28"/>
      <c r="J267" s="29"/>
      <c r="K267" s="29"/>
      <c r="L267" s="30"/>
      <c r="M267" s="31"/>
    </row>
    <row r="268" spans="1:13" ht="14.25" hidden="1" customHeight="1" x14ac:dyDescent="0.25">
      <c r="A268" s="23" t="s">
        <v>505</v>
      </c>
      <c r="B268" s="23" t="s">
        <v>243</v>
      </c>
      <c r="C268" s="24" t="str">
        <f t="shared" si="29"/>
        <v>Sen.</v>
      </c>
      <c r="D268" s="25" t="s">
        <v>149</v>
      </c>
      <c r="E268" s="25">
        <v>1993</v>
      </c>
      <c r="F268" s="23" t="s">
        <v>42</v>
      </c>
      <c r="G268" s="48" t="str">
        <f t="shared" si="30"/>
        <v/>
      </c>
      <c r="H268" s="27"/>
      <c r="I268" s="28"/>
      <c r="J268" s="29"/>
      <c r="K268" s="29"/>
      <c r="L268" s="30"/>
      <c r="M268" s="31"/>
    </row>
    <row r="269" spans="1:13" ht="14.25" hidden="1" customHeight="1" x14ac:dyDescent="0.25">
      <c r="A269" s="23" t="s">
        <v>510</v>
      </c>
      <c r="B269" s="23" t="s">
        <v>511</v>
      </c>
      <c r="C269" s="24" t="str">
        <f t="shared" si="29"/>
        <v>Sen.</v>
      </c>
      <c r="D269" s="25" t="s">
        <v>149</v>
      </c>
      <c r="E269" s="25">
        <v>1992</v>
      </c>
      <c r="F269" s="23" t="s">
        <v>27</v>
      </c>
      <c r="G269" s="48" t="str">
        <f t="shared" si="30"/>
        <v/>
      </c>
      <c r="H269" s="27"/>
      <c r="I269" s="28"/>
      <c r="J269" s="29"/>
      <c r="K269" s="29"/>
      <c r="L269" s="30"/>
      <c r="M269" s="31"/>
    </row>
    <row r="270" spans="1:13" ht="14.25" hidden="1" customHeight="1" x14ac:dyDescent="0.25">
      <c r="A270" s="23" t="s">
        <v>230</v>
      </c>
      <c r="B270" s="23" t="s">
        <v>160</v>
      </c>
      <c r="C270" s="24" t="str">
        <f t="shared" si="29"/>
        <v>Sen.</v>
      </c>
      <c r="D270" s="25" t="s">
        <v>149</v>
      </c>
      <c r="E270" s="25">
        <v>1999</v>
      </c>
      <c r="F270" s="23" t="s">
        <v>75</v>
      </c>
      <c r="G270" s="48" t="str">
        <f t="shared" si="30"/>
        <v/>
      </c>
      <c r="H270" s="27"/>
      <c r="I270" s="28"/>
      <c r="J270" s="29"/>
      <c r="K270" s="29"/>
      <c r="L270" s="30"/>
      <c r="M270" s="31"/>
    </row>
    <row r="271" spans="1:13" ht="14.25" hidden="1" customHeight="1" x14ac:dyDescent="0.25">
      <c r="A271" s="23" t="s">
        <v>285</v>
      </c>
      <c r="B271" s="23" t="s">
        <v>286</v>
      </c>
      <c r="C271" s="24" t="str">
        <f t="shared" si="29"/>
        <v>Sen.</v>
      </c>
      <c r="D271" s="25" t="s">
        <v>149</v>
      </c>
      <c r="E271" s="25">
        <v>1987</v>
      </c>
      <c r="F271" s="23" t="s">
        <v>27</v>
      </c>
      <c r="G271" s="48" t="str">
        <f t="shared" si="30"/>
        <v/>
      </c>
      <c r="H271" s="27"/>
      <c r="I271" s="28"/>
      <c r="J271" s="29"/>
      <c r="K271" s="29"/>
      <c r="L271" s="30"/>
      <c r="M271" s="31"/>
    </row>
    <row r="272" spans="1:13" ht="14.25" hidden="1" customHeight="1" x14ac:dyDescent="0.25">
      <c r="A272" s="23" t="s">
        <v>337</v>
      </c>
      <c r="B272" s="23" t="s">
        <v>338</v>
      </c>
      <c r="C272" s="24" t="str">
        <f t="shared" si="29"/>
        <v>Sen.</v>
      </c>
      <c r="D272" s="25" t="s">
        <v>149</v>
      </c>
      <c r="E272" s="25">
        <v>1986</v>
      </c>
      <c r="F272" s="23" t="s">
        <v>42</v>
      </c>
      <c r="G272" s="48" t="str">
        <f t="shared" si="30"/>
        <v/>
      </c>
      <c r="H272" s="27"/>
      <c r="I272" s="28"/>
      <c r="J272" s="29"/>
      <c r="K272" s="29"/>
      <c r="L272" s="30"/>
      <c r="M272" s="31"/>
    </row>
    <row r="273" spans="1:13" ht="14.25" hidden="1" customHeight="1" x14ac:dyDescent="0.25">
      <c r="A273" s="23" t="s">
        <v>276</v>
      </c>
      <c r="B273" s="23" t="s">
        <v>289</v>
      </c>
      <c r="C273" s="24" t="str">
        <f t="shared" si="29"/>
        <v>Sen.</v>
      </c>
      <c r="D273" s="25" t="s">
        <v>149</v>
      </c>
      <c r="E273" s="25">
        <v>1991</v>
      </c>
      <c r="F273" s="23" t="s">
        <v>27</v>
      </c>
      <c r="G273" s="48" t="str">
        <f t="shared" si="30"/>
        <v/>
      </c>
      <c r="H273" s="27"/>
      <c r="I273" s="28"/>
      <c r="J273" s="29"/>
      <c r="K273" s="29"/>
      <c r="L273" s="30"/>
      <c r="M273" s="31"/>
    </row>
    <row r="274" spans="1:13" ht="14.25" hidden="1" customHeight="1" x14ac:dyDescent="0.25">
      <c r="A274" s="23" t="s">
        <v>218</v>
      </c>
      <c r="B274" s="23" t="s">
        <v>219</v>
      </c>
      <c r="C274" s="24" t="str">
        <f t="shared" si="29"/>
        <v>Sen.</v>
      </c>
      <c r="D274" s="25" t="s">
        <v>149</v>
      </c>
      <c r="E274" s="25">
        <v>1999</v>
      </c>
      <c r="F274" s="23" t="s">
        <v>22</v>
      </c>
      <c r="G274" s="48" t="str">
        <f t="shared" si="30"/>
        <v/>
      </c>
      <c r="H274" s="27"/>
      <c r="I274" s="28"/>
      <c r="J274" s="29"/>
      <c r="K274" s="29"/>
      <c r="L274" s="30"/>
      <c r="M274" s="31"/>
    </row>
    <row r="275" spans="1:13" ht="14.25" hidden="1" customHeight="1" x14ac:dyDescent="0.25">
      <c r="A275" s="23" t="s">
        <v>158</v>
      </c>
      <c r="B275" s="23" t="s">
        <v>204</v>
      </c>
      <c r="C275" s="24" t="str">
        <f t="shared" si="29"/>
        <v>Sen.</v>
      </c>
      <c r="D275" s="25" t="s">
        <v>149</v>
      </c>
      <c r="E275" s="25">
        <v>1991</v>
      </c>
      <c r="F275" s="23" t="s">
        <v>63</v>
      </c>
      <c r="G275" s="48" t="str">
        <f t="shared" si="30"/>
        <v/>
      </c>
      <c r="H275" s="27"/>
      <c r="I275" s="28"/>
      <c r="J275" s="29"/>
      <c r="K275" s="29"/>
      <c r="L275" s="30"/>
      <c r="M275" s="31"/>
    </row>
    <row r="276" spans="1:13" ht="14.25" hidden="1" customHeight="1" x14ac:dyDescent="0.25">
      <c r="A276" s="23" t="s">
        <v>301</v>
      </c>
      <c r="B276" s="23" t="s">
        <v>302</v>
      </c>
      <c r="C276" s="24" t="str">
        <f t="shared" si="29"/>
        <v>Sen.</v>
      </c>
      <c r="D276" s="25" t="s">
        <v>149</v>
      </c>
      <c r="E276" s="25">
        <v>1989</v>
      </c>
      <c r="F276" s="23" t="s">
        <v>42</v>
      </c>
      <c r="G276" s="48" t="str">
        <f t="shared" si="30"/>
        <v/>
      </c>
      <c r="H276" s="27"/>
      <c r="I276" s="28"/>
      <c r="J276" s="29"/>
      <c r="K276" s="29"/>
      <c r="L276" s="30"/>
      <c r="M276" s="31"/>
    </row>
    <row r="277" spans="1:13" ht="14.25" hidden="1" customHeight="1" x14ac:dyDescent="0.25">
      <c r="A277" s="23" t="s">
        <v>506</v>
      </c>
      <c r="B277" s="23" t="s">
        <v>507</v>
      </c>
      <c r="C277" s="24" t="str">
        <f t="shared" si="29"/>
        <v>Sen.</v>
      </c>
      <c r="D277" s="25" t="s">
        <v>149</v>
      </c>
      <c r="E277" s="25">
        <v>1995</v>
      </c>
      <c r="F277" s="23" t="s">
        <v>27</v>
      </c>
      <c r="G277" s="48" t="str">
        <f t="shared" si="30"/>
        <v/>
      </c>
      <c r="H277" s="27"/>
      <c r="I277" s="28"/>
      <c r="J277" s="29"/>
      <c r="K277" s="29"/>
      <c r="L277" s="30"/>
      <c r="M277" s="31"/>
    </row>
    <row r="278" spans="1:13" ht="14.25" hidden="1" customHeight="1" x14ac:dyDescent="0.25">
      <c r="A278" s="23" t="s">
        <v>315</v>
      </c>
      <c r="B278" s="23" t="s">
        <v>316</v>
      </c>
      <c r="C278" s="24" t="str">
        <f t="shared" si="29"/>
        <v>Sen.</v>
      </c>
      <c r="D278" s="25" t="s">
        <v>149</v>
      </c>
      <c r="E278" s="25">
        <v>1991</v>
      </c>
      <c r="F278" s="23" t="s">
        <v>27</v>
      </c>
      <c r="G278" s="48" t="str">
        <f t="shared" si="30"/>
        <v/>
      </c>
      <c r="H278" s="27"/>
      <c r="I278" s="28"/>
      <c r="J278" s="29"/>
      <c r="K278" s="29"/>
      <c r="L278" s="30"/>
      <c r="M278" s="31"/>
    </row>
    <row r="279" spans="1:13" ht="14.25" hidden="1" customHeight="1" x14ac:dyDescent="0.25">
      <c r="A279" s="23" t="s">
        <v>300</v>
      </c>
      <c r="B279" s="23" t="s">
        <v>174</v>
      </c>
      <c r="C279" s="24" t="str">
        <f t="shared" si="29"/>
        <v>Sen.</v>
      </c>
      <c r="D279" s="25" t="s">
        <v>149</v>
      </c>
      <c r="E279" s="25">
        <v>1997</v>
      </c>
      <c r="F279" s="23" t="s">
        <v>125</v>
      </c>
      <c r="G279" s="48" t="str">
        <f t="shared" si="30"/>
        <v/>
      </c>
      <c r="H279" s="27"/>
      <c r="I279" s="28"/>
      <c r="J279" s="29"/>
      <c r="K279" s="29"/>
      <c r="L279" s="30"/>
      <c r="M279" s="31"/>
    </row>
    <row r="280" spans="1:13" ht="14.25" customHeight="1" x14ac:dyDescent="0.25">
      <c r="A280" s="23" t="s">
        <v>161</v>
      </c>
      <c r="B280" s="23" t="s">
        <v>219</v>
      </c>
      <c r="C280" s="24" t="str">
        <f>IF(E280&lt;1,"",IF(E280&gt;2009,"E",IF(E280&gt;2007.1,"D",IF(E280&gt;2004.1,"Schüler",IF(E280&gt;2002.1,"Jugend",IF(E280&gt;1999.1,"Jun.",IF(E280&gt;1985.1,"Sen.","M")))))))</f>
        <v>Sen.</v>
      </c>
      <c r="D280" s="25" t="s">
        <v>149</v>
      </c>
      <c r="E280" s="25">
        <v>1999</v>
      </c>
      <c r="F280" s="23" t="s">
        <v>22</v>
      </c>
      <c r="G280" s="48">
        <f>IF(H280=0,"",IF(H280&lt;=55,-55,IF(H280&lt;=61,-61,IF(H280&lt;=67,-67,IF(H280&lt;=73,-73,IF(H280&lt;=81,-81,IF(H280&lt;=89,-89,IF(H280&lt;=96,-96,IF(H280&lt;=102,-102,IF(H280&lt;=109,-109,IF(H280&gt;109,"+109",)))))))))))</f>
        <v>-61</v>
      </c>
      <c r="H280" s="27">
        <v>58.5</v>
      </c>
      <c r="I280" s="28">
        <v>70</v>
      </c>
      <c r="J280" s="29">
        <v>90</v>
      </c>
      <c r="K280" s="29">
        <v>160</v>
      </c>
      <c r="L280" s="30">
        <v>43883</v>
      </c>
      <c r="M280" s="31" t="s">
        <v>545</v>
      </c>
    </row>
    <row r="281" spans="1:13" ht="14.25" customHeight="1" x14ac:dyDescent="0.25">
      <c r="A281" s="23" t="s">
        <v>254</v>
      </c>
      <c r="B281" s="23" t="s">
        <v>179</v>
      </c>
      <c r="C281" s="24" t="str">
        <f t="shared" si="29"/>
        <v>Sen.</v>
      </c>
      <c r="D281" s="25" t="s">
        <v>149</v>
      </c>
      <c r="E281" s="25">
        <v>1997</v>
      </c>
      <c r="F281" s="23" t="s">
        <v>30</v>
      </c>
      <c r="G281" s="48">
        <f t="shared" si="30"/>
        <v>-61</v>
      </c>
      <c r="H281" s="27">
        <v>60.5</v>
      </c>
      <c r="I281" s="28">
        <v>60</v>
      </c>
      <c r="J281" s="29">
        <v>72</v>
      </c>
      <c r="K281" s="29">
        <v>130</v>
      </c>
      <c r="L281" s="30">
        <v>43883</v>
      </c>
      <c r="M281" s="31" t="s">
        <v>519</v>
      </c>
    </row>
    <row r="282" spans="1:13" ht="14.25" customHeight="1" x14ac:dyDescent="0.25">
      <c r="A282" s="23" t="s">
        <v>260</v>
      </c>
      <c r="B282" s="23" t="s">
        <v>261</v>
      </c>
      <c r="C282" s="24" t="str">
        <f t="shared" si="29"/>
        <v>Sen.</v>
      </c>
      <c r="D282" s="25" t="s">
        <v>149</v>
      </c>
      <c r="E282" s="25">
        <v>1990</v>
      </c>
      <c r="F282" s="23" t="s">
        <v>22</v>
      </c>
      <c r="G282" s="48">
        <f t="shared" si="30"/>
        <v>-73</v>
      </c>
      <c r="H282" s="27">
        <v>72.8</v>
      </c>
      <c r="I282" s="28">
        <v>110</v>
      </c>
      <c r="J282" s="29">
        <v>135</v>
      </c>
      <c r="K282" s="29">
        <v>245</v>
      </c>
      <c r="L282" s="30">
        <v>43869</v>
      </c>
      <c r="M282" s="31" t="s">
        <v>534</v>
      </c>
    </row>
    <row r="283" spans="1:13" ht="14.25" customHeight="1" x14ac:dyDescent="0.25">
      <c r="A283" s="23" t="s">
        <v>85</v>
      </c>
      <c r="B283" s="23" t="s">
        <v>233</v>
      </c>
      <c r="C283" s="24" t="str">
        <f t="shared" si="29"/>
        <v>Sen.</v>
      </c>
      <c r="D283" s="25" t="s">
        <v>149</v>
      </c>
      <c r="E283" s="25">
        <v>1998</v>
      </c>
      <c r="F283" s="23" t="s">
        <v>30</v>
      </c>
      <c r="G283" s="48">
        <f t="shared" si="30"/>
        <v>-73</v>
      </c>
      <c r="H283" s="27">
        <v>69.8</v>
      </c>
      <c r="I283" s="28">
        <v>97</v>
      </c>
      <c r="J283" s="29">
        <v>121</v>
      </c>
      <c r="K283" s="29">
        <v>218</v>
      </c>
      <c r="L283" s="30">
        <v>43890</v>
      </c>
      <c r="M283" s="31" t="s">
        <v>517</v>
      </c>
    </row>
    <row r="284" spans="1:13" ht="14.25" customHeight="1" x14ac:dyDescent="0.25">
      <c r="A284" s="23" t="s">
        <v>269</v>
      </c>
      <c r="B284" s="23" t="s">
        <v>270</v>
      </c>
      <c r="C284" s="24" t="str">
        <f t="shared" si="29"/>
        <v>Sen.</v>
      </c>
      <c r="D284" s="25" t="s">
        <v>149</v>
      </c>
      <c r="E284" s="25">
        <v>1990</v>
      </c>
      <c r="F284" s="23" t="s">
        <v>75</v>
      </c>
      <c r="G284" s="48">
        <f t="shared" si="30"/>
        <v>-73</v>
      </c>
      <c r="H284" s="27">
        <v>72.7</v>
      </c>
      <c r="I284" s="28">
        <v>95</v>
      </c>
      <c r="J284" s="29">
        <v>110</v>
      </c>
      <c r="K284" s="29">
        <v>205</v>
      </c>
      <c r="L284" s="30">
        <v>43855</v>
      </c>
      <c r="M284" s="31" t="s">
        <v>529</v>
      </c>
    </row>
    <row r="285" spans="1:13" ht="14.25" customHeight="1" x14ac:dyDescent="0.25">
      <c r="A285" s="23" t="s">
        <v>481</v>
      </c>
      <c r="B285" s="23" t="s">
        <v>195</v>
      </c>
      <c r="C285" s="24" t="str">
        <f t="shared" si="29"/>
        <v>Sen.</v>
      </c>
      <c r="D285" s="25" t="s">
        <v>149</v>
      </c>
      <c r="E285" s="25">
        <v>1992</v>
      </c>
      <c r="F285" s="23" t="s">
        <v>30</v>
      </c>
      <c r="G285" s="48">
        <f t="shared" si="30"/>
        <v>-73</v>
      </c>
      <c r="H285" s="27">
        <v>67.8</v>
      </c>
      <c r="I285" s="28">
        <v>78</v>
      </c>
      <c r="J285" s="29">
        <v>100</v>
      </c>
      <c r="K285" s="29">
        <v>176</v>
      </c>
      <c r="L285" s="30">
        <v>43855</v>
      </c>
      <c r="M285" s="31" t="s">
        <v>517</v>
      </c>
    </row>
    <row r="286" spans="1:13" ht="14.25" customHeight="1" x14ac:dyDescent="0.25">
      <c r="A286" s="23" t="s">
        <v>221</v>
      </c>
      <c r="B286" s="23" t="s">
        <v>222</v>
      </c>
      <c r="C286" s="24" t="str">
        <f t="shared" si="29"/>
        <v>Sen.</v>
      </c>
      <c r="D286" s="25" t="s">
        <v>149</v>
      </c>
      <c r="E286" s="25">
        <v>1999</v>
      </c>
      <c r="F286" s="23" t="s">
        <v>125</v>
      </c>
      <c r="G286" s="48">
        <f t="shared" si="30"/>
        <v>-73</v>
      </c>
      <c r="H286" s="27">
        <v>72.400000000000006</v>
      </c>
      <c r="I286" s="28">
        <v>71</v>
      </c>
      <c r="J286" s="29">
        <v>90</v>
      </c>
      <c r="K286" s="29">
        <v>161</v>
      </c>
      <c r="L286" s="30">
        <v>43883</v>
      </c>
      <c r="M286" s="31" t="s">
        <v>543</v>
      </c>
    </row>
    <row r="287" spans="1:13" ht="14.25" customHeight="1" x14ac:dyDescent="0.25">
      <c r="A287" s="23" t="s">
        <v>488</v>
      </c>
      <c r="B287" s="23" t="s">
        <v>489</v>
      </c>
      <c r="C287" s="24" t="str">
        <f t="shared" ref="C287:C303" si="31">IF(E287&lt;1,"",IF(E287&gt;2009,"E",IF(E287&gt;2007.1,"D",IF(E287&gt;2004.1,"Schüler",IF(E287&gt;2002.1,"Jugend",IF(E287&gt;1999.1,"Jun.",IF(E287&gt;1985.1,"Sen.","M")))))))</f>
        <v>Sen.</v>
      </c>
      <c r="D287" s="25" t="s">
        <v>149</v>
      </c>
      <c r="E287" s="25">
        <v>1990</v>
      </c>
      <c r="F287" s="23" t="s">
        <v>42</v>
      </c>
      <c r="G287" s="48">
        <f t="shared" ref="G287:G303" si="32">IF(H287=0,"",IF(H287&lt;=55,-55,IF(H287&lt;=61,-61,IF(H287&lt;=67,-67,IF(H287&lt;=73,-73,IF(H287&lt;=81,-81,IF(H287&lt;=89,-89,IF(H287&lt;=96,-96,IF(H287&lt;=102,-102,IF(H287&lt;=109,-109,IF(H287&gt;109,"+109",)))))))))))</f>
        <v>-81</v>
      </c>
      <c r="H287" s="27">
        <v>76.599999999999994</v>
      </c>
      <c r="I287" s="28">
        <v>152</v>
      </c>
      <c r="J287" s="29">
        <v>187</v>
      </c>
      <c r="K287" s="29">
        <v>338</v>
      </c>
      <c r="L287" s="30">
        <v>43876</v>
      </c>
      <c r="M287" s="31" t="s">
        <v>538</v>
      </c>
    </row>
    <row r="288" spans="1:13" ht="14.25" customHeight="1" x14ac:dyDescent="0.25">
      <c r="A288" s="23" t="s">
        <v>282</v>
      </c>
      <c r="B288" s="23" t="s">
        <v>248</v>
      </c>
      <c r="C288" s="24" t="str">
        <f t="shared" si="31"/>
        <v>Sen.</v>
      </c>
      <c r="D288" s="25" t="s">
        <v>149</v>
      </c>
      <c r="E288" s="25">
        <v>1992</v>
      </c>
      <c r="F288" s="23" t="s">
        <v>27</v>
      </c>
      <c r="G288" s="48">
        <f t="shared" si="32"/>
        <v>-81</v>
      </c>
      <c r="H288" s="27">
        <v>74.5</v>
      </c>
      <c r="I288" s="28">
        <v>148</v>
      </c>
      <c r="J288" s="29">
        <v>180</v>
      </c>
      <c r="K288" s="29">
        <v>328</v>
      </c>
      <c r="L288" s="30">
        <v>43876</v>
      </c>
      <c r="M288" s="31" t="s">
        <v>539</v>
      </c>
    </row>
    <row r="289" spans="1:13" ht="14.25" customHeight="1" x14ac:dyDescent="0.25">
      <c r="A289" s="23" t="s">
        <v>290</v>
      </c>
      <c r="B289" s="23" t="s">
        <v>206</v>
      </c>
      <c r="C289" s="24" t="str">
        <f t="shared" si="31"/>
        <v>Sen.</v>
      </c>
      <c r="D289" s="25" t="s">
        <v>149</v>
      </c>
      <c r="E289" s="25">
        <v>1994</v>
      </c>
      <c r="F289" s="23" t="s">
        <v>60</v>
      </c>
      <c r="G289" s="48">
        <f t="shared" si="32"/>
        <v>-81</v>
      </c>
      <c r="H289" s="57">
        <v>79.8</v>
      </c>
      <c r="I289" s="58">
        <v>120</v>
      </c>
      <c r="J289" s="59">
        <v>152</v>
      </c>
      <c r="K289" s="59">
        <v>272</v>
      </c>
      <c r="L289" s="60">
        <v>43897</v>
      </c>
      <c r="M289" s="61" t="s">
        <v>535</v>
      </c>
    </row>
    <row r="290" spans="1:13" ht="14.25" customHeight="1" x14ac:dyDescent="0.25">
      <c r="A290" s="23" t="s">
        <v>258</v>
      </c>
      <c r="B290" s="23" t="s">
        <v>259</v>
      </c>
      <c r="C290" s="24" t="str">
        <f t="shared" si="31"/>
        <v>Sen.</v>
      </c>
      <c r="D290" s="25" t="s">
        <v>149</v>
      </c>
      <c r="E290" s="25">
        <v>1996</v>
      </c>
      <c r="F290" s="23" t="s">
        <v>125</v>
      </c>
      <c r="G290" s="48">
        <f t="shared" si="32"/>
        <v>-81</v>
      </c>
      <c r="H290" s="27">
        <v>79.7</v>
      </c>
      <c r="I290" s="28">
        <v>112</v>
      </c>
      <c r="J290" s="29">
        <v>140</v>
      </c>
      <c r="K290" s="29">
        <v>250</v>
      </c>
      <c r="L290" s="30">
        <v>43841</v>
      </c>
      <c r="M290" s="31" t="s">
        <v>514</v>
      </c>
    </row>
    <row r="291" spans="1:13" ht="14.25" customHeight="1" x14ac:dyDescent="0.25">
      <c r="A291" s="23" t="s">
        <v>260</v>
      </c>
      <c r="B291" s="23" t="s">
        <v>261</v>
      </c>
      <c r="C291" s="24" t="str">
        <f t="shared" si="31"/>
        <v>Sen.</v>
      </c>
      <c r="D291" s="25" t="s">
        <v>149</v>
      </c>
      <c r="E291" s="25">
        <v>1990</v>
      </c>
      <c r="F291" s="23" t="s">
        <v>22</v>
      </c>
      <c r="G291" s="48">
        <f t="shared" si="32"/>
        <v>-81</v>
      </c>
      <c r="H291" s="27">
        <v>73.8</v>
      </c>
      <c r="I291" s="28">
        <v>115</v>
      </c>
      <c r="J291" s="29">
        <v>135</v>
      </c>
      <c r="K291" s="29">
        <v>250</v>
      </c>
      <c r="L291" s="30">
        <v>43883</v>
      </c>
      <c r="M291" s="31" t="s">
        <v>545</v>
      </c>
    </row>
    <row r="292" spans="1:13" ht="14.25" customHeight="1" x14ac:dyDescent="0.25">
      <c r="A292" s="23" t="s">
        <v>296</v>
      </c>
      <c r="B292" s="23" t="s">
        <v>297</v>
      </c>
      <c r="C292" s="24" t="str">
        <f t="shared" si="31"/>
        <v>Sen.</v>
      </c>
      <c r="D292" s="25" t="s">
        <v>149</v>
      </c>
      <c r="E292" s="25">
        <v>1990</v>
      </c>
      <c r="F292" s="23" t="s">
        <v>42</v>
      </c>
      <c r="G292" s="48">
        <f t="shared" si="32"/>
        <v>-81</v>
      </c>
      <c r="H292" s="27">
        <v>79.8</v>
      </c>
      <c r="I292" s="28">
        <v>105</v>
      </c>
      <c r="J292" s="29">
        <v>130</v>
      </c>
      <c r="K292" s="29">
        <v>235</v>
      </c>
      <c r="L292" s="30">
        <v>43883</v>
      </c>
      <c r="M292" s="31" t="s">
        <v>514</v>
      </c>
    </row>
    <row r="293" spans="1:13" ht="14.25" customHeight="1" x14ac:dyDescent="0.25">
      <c r="A293" s="23" t="s">
        <v>169</v>
      </c>
      <c r="B293" s="23" t="s">
        <v>234</v>
      </c>
      <c r="C293" s="24" t="str">
        <f t="shared" si="31"/>
        <v>Sen.</v>
      </c>
      <c r="D293" s="25" t="s">
        <v>149</v>
      </c>
      <c r="E293" s="25">
        <v>1998</v>
      </c>
      <c r="F293" s="23" t="s">
        <v>30</v>
      </c>
      <c r="G293" s="48">
        <f t="shared" si="32"/>
        <v>-81</v>
      </c>
      <c r="H293" s="27">
        <v>78.7</v>
      </c>
      <c r="I293" s="28">
        <v>105</v>
      </c>
      <c r="J293" s="29">
        <v>125</v>
      </c>
      <c r="K293" s="29">
        <v>230</v>
      </c>
      <c r="L293" s="30">
        <v>43841</v>
      </c>
      <c r="M293" s="31" t="s">
        <v>518</v>
      </c>
    </row>
    <row r="294" spans="1:13" ht="14.25" customHeight="1" x14ac:dyDescent="0.25">
      <c r="A294" s="23" t="s">
        <v>263</v>
      </c>
      <c r="B294" s="23" t="s">
        <v>264</v>
      </c>
      <c r="C294" s="24" t="str">
        <f t="shared" si="31"/>
        <v>Sen.</v>
      </c>
      <c r="D294" s="25" t="s">
        <v>149</v>
      </c>
      <c r="E294" s="25">
        <v>1986</v>
      </c>
      <c r="F294" s="23" t="s">
        <v>42</v>
      </c>
      <c r="G294" s="48">
        <f t="shared" si="32"/>
        <v>-81</v>
      </c>
      <c r="H294" s="27">
        <v>77.7</v>
      </c>
      <c r="I294" s="28">
        <v>102</v>
      </c>
      <c r="J294" s="29">
        <v>127</v>
      </c>
      <c r="K294" s="29">
        <v>229</v>
      </c>
      <c r="L294" s="30">
        <v>43876</v>
      </c>
      <c r="M294" s="31" t="s">
        <v>542</v>
      </c>
    </row>
    <row r="295" spans="1:13" ht="14.25" customHeight="1" x14ac:dyDescent="0.25">
      <c r="A295" s="23" t="s">
        <v>432</v>
      </c>
      <c r="B295" s="23" t="s">
        <v>433</v>
      </c>
      <c r="C295" s="24" t="str">
        <f t="shared" si="31"/>
        <v>Sen.</v>
      </c>
      <c r="D295" s="25" t="s">
        <v>149</v>
      </c>
      <c r="E295" s="25">
        <v>1990</v>
      </c>
      <c r="F295" s="23" t="s">
        <v>188</v>
      </c>
      <c r="G295" s="48">
        <f t="shared" si="32"/>
        <v>-81</v>
      </c>
      <c r="H295" s="27">
        <v>78.5</v>
      </c>
      <c r="I295" s="28">
        <v>97</v>
      </c>
      <c r="J295" s="29">
        <v>125</v>
      </c>
      <c r="K295" s="29">
        <v>222</v>
      </c>
      <c r="L295" s="30">
        <v>43883</v>
      </c>
      <c r="M295" s="31" t="s">
        <v>519</v>
      </c>
    </row>
    <row r="296" spans="1:13" ht="14.25" customHeight="1" x14ac:dyDescent="0.25">
      <c r="A296" s="23" t="s">
        <v>268</v>
      </c>
      <c r="B296" s="23" t="s">
        <v>210</v>
      </c>
      <c r="C296" s="24" t="str">
        <f t="shared" si="31"/>
        <v>Sen.</v>
      </c>
      <c r="D296" s="25" t="s">
        <v>149</v>
      </c>
      <c r="E296" s="25">
        <v>1996</v>
      </c>
      <c r="F296" s="23" t="s">
        <v>63</v>
      </c>
      <c r="G296" s="48">
        <f t="shared" si="32"/>
        <v>-81</v>
      </c>
      <c r="H296" s="27">
        <v>76.599999999999994</v>
      </c>
      <c r="I296" s="28">
        <v>98</v>
      </c>
      <c r="J296" s="29">
        <v>121</v>
      </c>
      <c r="K296" s="29">
        <v>219</v>
      </c>
      <c r="L296" s="30">
        <v>43897</v>
      </c>
      <c r="M296" s="31" t="s">
        <v>528</v>
      </c>
    </row>
    <row r="297" spans="1:13" ht="14.25" customHeight="1" x14ac:dyDescent="0.25">
      <c r="A297" s="23" t="s">
        <v>561</v>
      </c>
      <c r="B297" s="23" t="s">
        <v>261</v>
      </c>
      <c r="C297" s="24" t="str">
        <f t="shared" si="31"/>
        <v>Sen.</v>
      </c>
      <c r="D297" s="25" t="s">
        <v>149</v>
      </c>
      <c r="E297" s="25">
        <v>1993</v>
      </c>
      <c r="F297" s="23" t="s">
        <v>63</v>
      </c>
      <c r="G297" s="48">
        <f t="shared" si="32"/>
        <v>-81</v>
      </c>
      <c r="H297" s="27">
        <v>77.5</v>
      </c>
      <c r="I297" s="28">
        <v>96</v>
      </c>
      <c r="J297" s="29">
        <v>120</v>
      </c>
      <c r="K297" s="29">
        <v>216</v>
      </c>
      <c r="L297" s="30">
        <v>43897</v>
      </c>
      <c r="M297" s="31" t="s">
        <v>528</v>
      </c>
    </row>
    <row r="298" spans="1:13" ht="14.25" customHeight="1" x14ac:dyDescent="0.25">
      <c r="A298" s="23" t="s">
        <v>271</v>
      </c>
      <c r="B298" s="23" t="s">
        <v>248</v>
      </c>
      <c r="C298" s="24" t="str">
        <f t="shared" si="31"/>
        <v>Sen.</v>
      </c>
      <c r="D298" s="25" t="s">
        <v>149</v>
      </c>
      <c r="E298" s="25">
        <v>1993</v>
      </c>
      <c r="F298" s="23" t="s">
        <v>125</v>
      </c>
      <c r="G298" s="48">
        <f t="shared" si="32"/>
        <v>-81</v>
      </c>
      <c r="H298" s="27">
        <v>76</v>
      </c>
      <c r="I298" s="28">
        <v>92</v>
      </c>
      <c r="J298" s="29">
        <v>115</v>
      </c>
      <c r="K298" s="29">
        <v>207</v>
      </c>
      <c r="L298" s="30">
        <v>43883</v>
      </c>
      <c r="M298" s="31" t="s">
        <v>543</v>
      </c>
    </row>
    <row r="299" spans="1:13" ht="14.25" customHeight="1" x14ac:dyDescent="0.25">
      <c r="A299" s="23" t="s">
        <v>305</v>
      </c>
      <c r="B299" s="23" t="s">
        <v>306</v>
      </c>
      <c r="C299" s="24" t="str">
        <f t="shared" si="31"/>
        <v>Sen.</v>
      </c>
      <c r="D299" s="25" t="s">
        <v>149</v>
      </c>
      <c r="E299" s="25">
        <v>1997</v>
      </c>
      <c r="F299" s="23" t="s">
        <v>100</v>
      </c>
      <c r="G299" s="48">
        <f t="shared" si="32"/>
        <v>-81</v>
      </c>
      <c r="H299" s="27">
        <v>80.400000000000006</v>
      </c>
      <c r="I299" s="28">
        <v>95</v>
      </c>
      <c r="J299" s="29">
        <v>110</v>
      </c>
      <c r="K299" s="29">
        <v>204</v>
      </c>
      <c r="L299" s="30">
        <v>43869</v>
      </c>
      <c r="M299" s="31" t="s">
        <v>536</v>
      </c>
    </row>
    <row r="300" spans="1:13" ht="14.25" customHeight="1" x14ac:dyDescent="0.25">
      <c r="A300" s="23" t="s">
        <v>278</v>
      </c>
      <c r="B300" s="23" t="s">
        <v>279</v>
      </c>
      <c r="C300" s="24" t="str">
        <f t="shared" si="31"/>
        <v>Sen.</v>
      </c>
      <c r="D300" s="25" t="s">
        <v>149</v>
      </c>
      <c r="E300" s="25">
        <v>1996</v>
      </c>
      <c r="F300" s="23" t="s">
        <v>63</v>
      </c>
      <c r="G300" s="48">
        <f t="shared" si="32"/>
        <v>-81</v>
      </c>
      <c r="H300" s="27">
        <v>79</v>
      </c>
      <c r="I300" s="28">
        <v>86</v>
      </c>
      <c r="J300" s="29">
        <v>106</v>
      </c>
      <c r="K300" s="29">
        <v>192</v>
      </c>
      <c r="L300" s="30">
        <v>43855</v>
      </c>
      <c r="M300" s="31" t="s">
        <v>528</v>
      </c>
    </row>
    <row r="301" spans="1:13" ht="14.25" customHeight="1" x14ac:dyDescent="0.25">
      <c r="A301" s="78" t="s">
        <v>269</v>
      </c>
      <c r="B301" s="78" t="s">
        <v>270</v>
      </c>
      <c r="C301" s="24" t="str">
        <f t="shared" si="31"/>
        <v>Sen.</v>
      </c>
      <c r="D301" s="25" t="s">
        <v>149</v>
      </c>
      <c r="E301" s="79">
        <v>1990</v>
      </c>
      <c r="F301" s="78" t="s">
        <v>75</v>
      </c>
      <c r="G301" s="48">
        <f t="shared" si="32"/>
        <v>-81</v>
      </c>
      <c r="H301" s="57">
        <v>73.5</v>
      </c>
      <c r="I301" s="58">
        <v>92</v>
      </c>
      <c r="J301" s="59">
        <v>108</v>
      </c>
      <c r="K301" s="59">
        <v>190</v>
      </c>
      <c r="L301" s="60">
        <v>43841</v>
      </c>
      <c r="M301" s="61" t="s">
        <v>518</v>
      </c>
    </row>
    <row r="302" spans="1:13" ht="14.25" customHeight="1" x14ac:dyDescent="0.25">
      <c r="A302" s="23" t="s">
        <v>454</v>
      </c>
      <c r="B302" s="23" t="s">
        <v>308</v>
      </c>
      <c r="C302" s="24" t="str">
        <f t="shared" si="31"/>
        <v>Sen.</v>
      </c>
      <c r="D302" s="25" t="s">
        <v>149</v>
      </c>
      <c r="E302" s="25">
        <v>1999</v>
      </c>
      <c r="F302" s="23" t="s">
        <v>30</v>
      </c>
      <c r="G302" s="48">
        <f t="shared" si="32"/>
        <v>-81</v>
      </c>
      <c r="H302" s="57">
        <v>80</v>
      </c>
      <c r="I302" s="58">
        <v>80</v>
      </c>
      <c r="J302" s="59">
        <v>105</v>
      </c>
      <c r="K302" s="59">
        <v>185</v>
      </c>
      <c r="L302" s="60">
        <v>43883</v>
      </c>
      <c r="M302" s="61" t="s">
        <v>514</v>
      </c>
    </row>
    <row r="303" spans="1:13" ht="14.25" customHeight="1" x14ac:dyDescent="0.25">
      <c r="A303" s="23" t="s">
        <v>85</v>
      </c>
      <c r="B303" s="23" t="s">
        <v>262</v>
      </c>
      <c r="C303" s="24" t="str">
        <f t="shared" si="31"/>
        <v>Sen.</v>
      </c>
      <c r="D303" s="25" t="s">
        <v>149</v>
      </c>
      <c r="E303" s="25">
        <v>1996</v>
      </c>
      <c r="F303" s="23" t="s">
        <v>30</v>
      </c>
      <c r="G303" s="48">
        <f t="shared" si="32"/>
        <v>-81</v>
      </c>
      <c r="H303" s="27">
        <v>80.8</v>
      </c>
      <c r="I303" s="28">
        <v>100</v>
      </c>
      <c r="J303" s="29"/>
      <c r="K303" s="29"/>
      <c r="L303" s="30">
        <v>43848</v>
      </c>
      <c r="M303" s="31" t="s">
        <v>517</v>
      </c>
    </row>
    <row r="304" spans="1:13" ht="14.25" customHeight="1" x14ac:dyDescent="0.25">
      <c r="A304" s="23" t="s">
        <v>540</v>
      </c>
      <c r="B304" s="23" t="s">
        <v>541</v>
      </c>
      <c r="C304" s="24" t="str">
        <f t="shared" ref="C304:C322" si="33">IF(E304&lt;1,"",IF(E304&gt;2009,"E",IF(E304&gt;2007.1,"D",IF(E304&gt;2004.1,"Schüler",IF(E304&gt;2002.1,"Jugend",IF(E304&gt;1999.1,"Jun.",IF(E304&gt;1985.1,"Sen.","M")))))))</f>
        <v>Sen.</v>
      </c>
      <c r="D304" s="25" t="s">
        <v>149</v>
      </c>
      <c r="E304" s="25">
        <v>1986</v>
      </c>
      <c r="F304" s="23" t="s">
        <v>27</v>
      </c>
      <c r="G304" s="48">
        <f t="shared" ref="G304:G322" si="34">IF(H304=0,"",IF(H304&lt;=55,-55,IF(H304&lt;=61,-61,IF(H304&lt;=67,-67,IF(H304&lt;=73,-73,IF(H304&lt;=81,-81,IF(H304&lt;=89,-89,IF(H304&lt;=96,-96,IF(H304&lt;=102,-102,IF(H304&lt;=109,-109,IF(H304&gt;109,"+109",)))))))))))</f>
        <v>-89</v>
      </c>
      <c r="H304" s="27">
        <v>82.6</v>
      </c>
      <c r="I304" s="28">
        <v>150</v>
      </c>
      <c r="J304" s="29">
        <v>191</v>
      </c>
      <c r="K304" s="29">
        <v>341</v>
      </c>
      <c r="L304" s="30">
        <v>43876</v>
      </c>
      <c r="M304" s="31" t="s">
        <v>539</v>
      </c>
    </row>
    <row r="305" spans="1:13" ht="14.25" customHeight="1" x14ac:dyDescent="0.25">
      <c r="A305" s="23" t="s">
        <v>537</v>
      </c>
      <c r="B305" s="23" t="s">
        <v>547</v>
      </c>
      <c r="C305" s="24" t="str">
        <f t="shared" si="33"/>
        <v>Sen.</v>
      </c>
      <c r="D305" s="25" t="s">
        <v>149</v>
      </c>
      <c r="E305" s="25">
        <v>1988</v>
      </c>
      <c r="F305" s="23" t="s">
        <v>42</v>
      </c>
      <c r="G305" s="48">
        <f t="shared" si="34"/>
        <v>-89</v>
      </c>
      <c r="H305" s="57">
        <v>82.3</v>
      </c>
      <c r="I305" s="58">
        <v>155</v>
      </c>
      <c r="J305" s="59">
        <v>185</v>
      </c>
      <c r="K305" s="59">
        <v>340</v>
      </c>
      <c r="L305" s="60">
        <v>43876</v>
      </c>
      <c r="M305" s="61" t="s">
        <v>538</v>
      </c>
    </row>
    <row r="306" spans="1:13" ht="14.25" customHeight="1" x14ac:dyDescent="0.25">
      <c r="A306" s="23" t="s">
        <v>437</v>
      </c>
      <c r="B306" s="23" t="s">
        <v>436</v>
      </c>
      <c r="C306" s="24" t="str">
        <f t="shared" si="33"/>
        <v>Sen.</v>
      </c>
      <c r="D306" s="25" t="s">
        <v>149</v>
      </c>
      <c r="E306" s="25">
        <v>1995</v>
      </c>
      <c r="F306" s="23" t="s">
        <v>27</v>
      </c>
      <c r="G306" s="48">
        <f t="shared" si="34"/>
        <v>-89</v>
      </c>
      <c r="H306" s="57">
        <v>82</v>
      </c>
      <c r="I306" s="58">
        <v>155</v>
      </c>
      <c r="J306" s="59">
        <v>190</v>
      </c>
      <c r="K306" s="59">
        <v>340</v>
      </c>
      <c r="L306" s="60">
        <v>43876</v>
      </c>
      <c r="M306" s="61" t="s">
        <v>538</v>
      </c>
    </row>
    <row r="307" spans="1:13" ht="14.25" customHeight="1" x14ac:dyDescent="0.25">
      <c r="A307" s="23" t="s">
        <v>523</v>
      </c>
      <c r="B307" s="23" t="s">
        <v>524</v>
      </c>
      <c r="C307" s="24" t="str">
        <f t="shared" si="33"/>
        <v>Sen.</v>
      </c>
      <c r="D307" s="25" t="s">
        <v>149</v>
      </c>
      <c r="E307" s="25">
        <v>1991</v>
      </c>
      <c r="F307" s="23" t="s">
        <v>42</v>
      </c>
      <c r="G307" s="48">
        <f t="shared" si="34"/>
        <v>-89</v>
      </c>
      <c r="H307" s="57">
        <v>86.6</v>
      </c>
      <c r="I307" s="58">
        <v>133</v>
      </c>
      <c r="J307" s="59">
        <v>152</v>
      </c>
      <c r="K307" s="59">
        <v>285</v>
      </c>
      <c r="L307" s="60">
        <v>43848</v>
      </c>
      <c r="M307" s="61" t="s">
        <v>522</v>
      </c>
    </row>
    <row r="308" spans="1:13" ht="14.25" customHeight="1" x14ac:dyDescent="0.25">
      <c r="A308" s="23" t="s">
        <v>291</v>
      </c>
      <c r="B308" s="23" t="s">
        <v>209</v>
      </c>
      <c r="C308" s="24" t="str">
        <f t="shared" si="33"/>
        <v>Sen.</v>
      </c>
      <c r="D308" s="25" t="s">
        <v>149</v>
      </c>
      <c r="E308" s="25">
        <v>1996</v>
      </c>
      <c r="F308" s="23" t="s">
        <v>27</v>
      </c>
      <c r="G308" s="48">
        <f t="shared" si="34"/>
        <v>-89</v>
      </c>
      <c r="H308" s="57">
        <v>88</v>
      </c>
      <c r="I308" s="58">
        <v>115</v>
      </c>
      <c r="J308" s="59">
        <v>156</v>
      </c>
      <c r="K308" s="59">
        <v>271</v>
      </c>
      <c r="L308" s="60">
        <v>43862</v>
      </c>
      <c r="M308" s="61" t="s">
        <v>531</v>
      </c>
    </row>
    <row r="309" spans="1:13" ht="14.25" customHeight="1" x14ac:dyDescent="0.25">
      <c r="A309" s="23" t="s">
        <v>235</v>
      </c>
      <c r="B309" s="23" t="s">
        <v>236</v>
      </c>
      <c r="C309" s="24" t="str">
        <f t="shared" si="33"/>
        <v>Sen.</v>
      </c>
      <c r="D309" s="25" t="s">
        <v>149</v>
      </c>
      <c r="E309" s="25">
        <v>1998</v>
      </c>
      <c r="F309" s="23" t="s">
        <v>27</v>
      </c>
      <c r="G309" s="48">
        <f t="shared" si="34"/>
        <v>-89</v>
      </c>
      <c r="H309" s="27">
        <v>82.8</v>
      </c>
      <c r="I309" s="28">
        <v>108</v>
      </c>
      <c r="J309" s="29">
        <v>138</v>
      </c>
      <c r="K309" s="29">
        <v>246</v>
      </c>
      <c r="L309" s="30">
        <v>43883</v>
      </c>
      <c r="M309" s="31" t="s">
        <v>548</v>
      </c>
    </row>
    <row r="310" spans="1:13" ht="14.25" customHeight="1" x14ac:dyDescent="0.25">
      <c r="A310" s="23" t="s">
        <v>292</v>
      </c>
      <c r="B310" s="23" t="s">
        <v>293</v>
      </c>
      <c r="C310" s="24" t="str">
        <f t="shared" si="33"/>
        <v>Sen.</v>
      </c>
      <c r="D310" s="25" t="s">
        <v>149</v>
      </c>
      <c r="E310" s="25">
        <v>1989</v>
      </c>
      <c r="F310" s="23" t="s">
        <v>60</v>
      </c>
      <c r="G310" s="48">
        <f t="shared" si="34"/>
        <v>-89</v>
      </c>
      <c r="H310" s="27">
        <v>81.3</v>
      </c>
      <c r="I310" s="28">
        <v>108</v>
      </c>
      <c r="J310" s="29">
        <v>136</v>
      </c>
      <c r="K310" s="29">
        <v>244</v>
      </c>
      <c r="L310" s="30">
        <v>43869</v>
      </c>
      <c r="M310" s="31" t="s">
        <v>535</v>
      </c>
    </row>
    <row r="311" spans="1:13" ht="14.25" customHeight="1" x14ac:dyDescent="0.25">
      <c r="A311" s="23" t="s">
        <v>296</v>
      </c>
      <c r="B311" s="23" t="s">
        <v>297</v>
      </c>
      <c r="C311" s="24" t="str">
        <f t="shared" si="33"/>
        <v>Sen.</v>
      </c>
      <c r="D311" s="25" t="s">
        <v>149</v>
      </c>
      <c r="E311" s="25">
        <v>1990</v>
      </c>
      <c r="F311" s="23" t="s">
        <v>42</v>
      </c>
      <c r="G311" s="48">
        <f t="shared" si="34"/>
        <v>-89</v>
      </c>
      <c r="H311" s="27">
        <v>81.7</v>
      </c>
      <c r="I311" s="28">
        <v>107</v>
      </c>
      <c r="J311" s="29">
        <v>130</v>
      </c>
      <c r="K311" s="29">
        <v>237</v>
      </c>
      <c r="L311" s="30">
        <v>43869</v>
      </c>
      <c r="M311" s="31" t="s">
        <v>528</v>
      </c>
    </row>
    <row r="312" spans="1:13" ht="15" customHeight="1" x14ac:dyDescent="0.25">
      <c r="A312" s="23" t="s">
        <v>294</v>
      </c>
      <c r="B312" s="23" t="s">
        <v>295</v>
      </c>
      <c r="C312" s="24" t="str">
        <f t="shared" si="33"/>
        <v>Sen.</v>
      </c>
      <c r="D312" s="25" t="s">
        <v>149</v>
      </c>
      <c r="E312" s="25">
        <v>1993</v>
      </c>
      <c r="F312" s="23" t="s">
        <v>60</v>
      </c>
      <c r="G312" s="48">
        <f t="shared" si="34"/>
        <v>-89</v>
      </c>
      <c r="H312" s="27">
        <v>87.6</v>
      </c>
      <c r="I312" s="28">
        <v>105</v>
      </c>
      <c r="J312" s="29">
        <v>130</v>
      </c>
      <c r="K312" s="29">
        <v>235</v>
      </c>
      <c r="L312" s="30">
        <v>43890</v>
      </c>
      <c r="M312" s="31" t="s">
        <v>517</v>
      </c>
    </row>
    <row r="313" spans="1:13" ht="14.25" customHeight="1" x14ac:dyDescent="0.25">
      <c r="A313" s="23" t="s">
        <v>427</v>
      </c>
      <c r="B313" s="23" t="s">
        <v>352</v>
      </c>
      <c r="C313" s="24" t="str">
        <f t="shared" si="33"/>
        <v>Sen.</v>
      </c>
      <c r="D313" s="25" t="s">
        <v>149</v>
      </c>
      <c r="E313" s="25">
        <v>1993</v>
      </c>
      <c r="F313" s="23" t="s">
        <v>42</v>
      </c>
      <c r="G313" s="48">
        <f t="shared" si="34"/>
        <v>-89</v>
      </c>
      <c r="H313" s="27">
        <v>83</v>
      </c>
      <c r="I313" s="28">
        <v>95</v>
      </c>
      <c r="J313" s="29">
        <v>127</v>
      </c>
      <c r="K313" s="29">
        <v>226</v>
      </c>
      <c r="L313" s="30">
        <v>43855</v>
      </c>
      <c r="M313" s="31" t="s">
        <v>525</v>
      </c>
    </row>
    <row r="314" spans="1:13" ht="14.25" customHeight="1" x14ac:dyDescent="0.25">
      <c r="A314" s="23" t="s">
        <v>322</v>
      </c>
      <c r="B314" s="23" t="s">
        <v>341</v>
      </c>
      <c r="C314" s="24" t="str">
        <f>IF(E314&lt;1,"",IF(E314&gt;2009,"E",IF(E314&gt;2007.1,"D",IF(E314&gt;2004.1,"Schüler",IF(E314&gt;2002.1,"Jugend",IF(E314&gt;1999.1,"Jun.",IF(E314&gt;1985.1,"Sen.","M")))))))</f>
        <v>Sen.</v>
      </c>
      <c r="D314" s="25" t="s">
        <v>149</v>
      </c>
      <c r="E314" s="25">
        <v>1992</v>
      </c>
      <c r="F314" s="23" t="s">
        <v>100</v>
      </c>
      <c r="G314" s="48">
        <f>IF(H314=0,"",IF(H314&lt;=55,-55,IF(H314&lt;=61,-61,IF(H314&lt;=67,-67,IF(H314&lt;=73,-73,IF(H314&lt;=81,-81,IF(H314&lt;=89,-89,IF(H314&lt;=96,-96,IF(H314&lt;=102,-102,IF(H314&lt;=109,-109,IF(H314&gt;109,"+109",)))))))))))</f>
        <v>-89</v>
      </c>
      <c r="H314" s="27">
        <v>88</v>
      </c>
      <c r="I314" s="28">
        <v>98</v>
      </c>
      <c r="J314" s="29">
        <v>125</v>
      </c>
      <c r="K314" s="29">
        <v>223</v>
      </c>
      <c r="L314" s="30">
        <v>43897</v>
      </c>
      <c r="M314" s="31" t="s">
        <v>560</v>
      </c>
    </row>
    <row r="315" spans="1:13" ht="14.25" customHeight="1" x14ac:dyDescent="0.25">
      <c r="A315" s="23" t="s">
        <v>298</v>
      </c>
      <c r="B315" s="23" t="s">
        <v>243</v>
      </c>
      <c r="C315" s="24" t="str">
        <f>IF(E315&lt;1,"",IF(E315&gt;2009,"E",IF(E315&gt;2007.1,"D",IF(E315&gt;2004.1,"Schüler",IF(E315&gt;2002.1,"Jugend",IF(E315&gt;1999.1,"Jun.",IF(E315&gt;1985.1,"Sen.","M")))))))</f>
        <v>Sen.</v>
      </c>
      <c r="D315" s="25" t="s">
        <v>149</v>
      </c>
      <c r="E315" s="25">
        <v>1986</v>
      </c>
      <c r="F315" s="23" t="s">
        <v>75</v>
      </c>
      <c r="G315" s="48">
        <f>IF(H315=0,"",IF(H315&lt;=55,-55,IF(H315&lt;=61,-61,IF(H315&lt;=67,-67,IF(H315&lt;=73,-73,IF(H315&lt;=81,-81,IF(H315&lt;=89,-89,IF(H315&lt;=96,-96,IF(H315&lt;=102,-102,IF(H315&lt;=109,-109,IF(H315&gt;109,"+109",)))))))))))</f>
        <v>-89</v>
      </c>
      <c r="H315" s="27">
        <v>81.400000000000006</v>
      </c>
      <c r="I315" s="28">
        <v>100</v>
      </c>
      <c r="J315" s="29">
        <v>121</v>
      </c>
      <c r="K315" s="29">
        <v>221</v>
      </c>
      <c r="L315" s="30">
        <v>43868</v>
      </c>
      <c r="M315" s="31" t="s">
        <v>534</v>
      </c>
    </row>
    <row r="316" spans="1:13" ht="14.25" customHeight="1" x14ac:dyDescent="0.25">
      <c r="A316" s="23" t="s">
        <v>299</v>
      </c>
      <c r="B316" s="23" t="s">
        <v>179</v>
      </c>
      <c r="C316" s="24" t="str">
        <f t="shared" si="33"/>
        <v>Sen.</v>
      </c>
      <c r="D316" s="25" t="s">
        <v>149</v>
      </c>
      <c r="E316" s="25">
        <v>1994</v>
      </c>
      <c r="F316" s="23" t="s">
        <v>75</v>
      </c>
      <c r="G316" s="48">
        <f t="shared" si="34"/>
        <v>-89</v>
      </c>
      <c r="H316" s="27">
        <v>85.3</v>
      </c>
      <c r="I316" s="28">
        <v>94</v>
      </c>
      <c r="J316" s="29">
        <v>122</v>
      </c>
      <c r="K316" s="29">
        <v>216</v>
      </c>
      <c r="L316" s="30">
        <v>43883</v>
      </c>
      <c r="M316" s="31" t="s">
        <v>534</v>
      </c>
    </row>
    <row r="317" spans="1:13" ht="14.25" customHeight="1" x14ac:dyDescent="0.25">
      <c r="A317" s="23" t="s">
        <v>490</v>
      </c>
      <c r="B317" s="23" t="s">
        <v>424</v>
      </c>
      <c r="C317" s="24" t="str">
        <f t="shared" si="33"/>
        <v>Sen.</v>
      </c>
      <c r="D317" s="25" t="s">
        <v>149</v>
      </c>
      <c r="E317" s="25">
        <v>1986</v>
      </c>
      <c r="F317" s="23" t="s">
        <v>22</v>
      </c>
      <c r="G317" s="48">
        <f t="shared" si="34"/>
        <v>-89</v>
      </c>
      <c r="H317" s="27">
        <v>87.8</v>
      </c>
      <c r="I317" s="28">
        <v>93</v>
      </c>
      <c r="J317" s="29">
        <v>116</v>
      </c>
      <c r="K317" s="29">
        <v>209</v>
      </c>
      <c r="L317" s="30">
        <v>43855</v>
      </c>
      <c r="M317" s="31" t="s">
        <v>519</v>
      </c>
    </row>
    <row r="318" spans="1:13" ht="14.25" customHeight="1" x14ac:dyDescent="0.25">
      <c r="A318" s="23" t="s">
        <v>303</v>
      </c>
      <c r="B318" s="23" t="s">
        <v>304</v>
      </c>
      <c r="C318" s="24" t="str">
        <f t="shared" si="33"/>
        <v>Sen.</v>
      </c>
      <c r="D318" s="25" t="s">
        <v>149</v>
      </c>
      <c r="E318" s="25">
        <v>1996</v>
      </c>
      <c r="F318" s="23" t="s">
        <v>30</v>
      </c>
      <c r="G318" s="48">
        <f t="shared" si="34"/>
        <v>-89</v>
      </c>
      <c r="H318" s="27">
        <v>83.2</v>
      </c>
      <c r="I318" s="28">
        <v>93</v>
      </c>
      <c r="J318" s="29">
        <v>115</v>
      </c>
      <c r="K318" s="29">
        <v>206</v>
      </c>
      <c r="L318" s="30">
        <v>43855</v>
      </c>
      <c r="M318" s="31" t="s">
        <v>517</v>
      </c>
    </row>
    <row r="319" spans="1:13" ht="14.25" customHeight="1" x14ac:dyDescent="0.25">
      <c r="A319" s="23" t="s">
        <v>428</v>
      </c>
      <c r="B319" s="23" t="s">
        <v>429</v>
      </c>
      <c r="C319" s="24" t="str">
        <f t="shared" si="33"/>
        <v>Sen.</v>
      </c>
      <c r="D319" s="25" t="s">
        <v>149</v>
      </c>
      <c r="E319" s="25">
        <v>1992</v>
      </c>
      <c r="F319" s="23" t="s">
        <v>22</v>
      </c>
      <c r="G319" s="48">
        <f t="shared" si="34"/>
        <v>-89</v>
      </c>
      <c r="H319" s="27">
        <v>81.599999999999994</v>
      </c>
      <c r="I319" s="28">
        <v>87</v>
      </c>
      <c r="J319" s="29">
        <v>116</v>
      </c>
      <c r="K319" s="29">
        <v>202</v>
      </c>
      <c r="L319" s="30">
        <v>43869</v>
      </c>
      <c r="M319" s="31" t="s">
        <v>536</v>
      </c>
    </row>
    <row r="320" spans="1:13" ht="14.25" customHeight="1" x14ac:dyDescent="0.25">
      <c r="A320" s="23" t="s">
        <v>203</v>
      </c>
      <c r="B320" s="23" t="s">
        <v>204</v>
      </c>
      <c r="C320" s="24" t="str">
        <f t="shared" si="33"/>
        <v>Sen.</v>
      </c>
      <c r="D320" s="25" t="s">
        <v>149</v>
      </c>
      <c r="E320" s="25">
        <v>1991</v>
      </c>
      <c r="F320" s="23" t="s">
        <v>188</v>
      </c>
      <c r="G320" s="48">
        <f t="shared" si="34"/>
        <v>-89</v>
      </c>
      <c r="H320" s="27">
        <v>84.3</v>
      </c>
      <c r="I320" s="28">
        <v>87</v>
      </c>
      <c r="J320" s="29">
        <v>110</v>
      </c>
      <c r="K320" s="29">
        <v>197</v>
      </c>
      <c r="L320" s="30">
        <v>43855</v>
      </c>
      <c r="M320" s="31" t="s">
        <v>528</v>
      </c>
    </row>
    <row r="321" spans="1:13" ht="14.25" customHeight="1" x14ac:dyDescent="0.25">
      <c r="A321" s="78" t="s">
        <v>491</v>
      </c>
      <c r="B321" s="78" t="s">
        <v>321</v>
      </c>
      <c r="C321" s="24" t="str">
        <f t="shared" si="33"/>
        <v>Sen.</v>
      </c>
      <c r="D321" s="25" t="s">
        <v>149</v>
      </c>
      <c r="E321" s="79">
        <v>1993</v>
      </c>
      <c r="F321" s="78" t="s">
        <v>68</v>
      </c>
      <c r="G321" s="48">
        <f t="shared" si="34"/>
        <v>-89</v>
      </c>
      <c r="H321" s="57">
        <v>88.6</v>
      </c>
      <c r="I321" s="58">
        <v>50</v>
      </c>
      <c r="J321" s="59">
        <v>62</v>
      </c>
      <c r="K321" s="59">
        <v>112</v>
      </c>
      <c r="L321" s="60">
        <v>43855</v>
      </c>
      <c r="M321" s="61" t="s">
        <v>528</v>
      </c>
    </row>
    <row r="322" spans="1:13" ht="14.25" customHeight="1" x14ac:dyDescent="0.25">
      <c r="A322" s="23" t="s">
        <v>80</v>
      </c>
      <c r="B322" s="23" t="s">
        <v>310</v>
      </c>
      <c r="C322" s="24" t="str">
        <f t="shared" si="33"/>
        <v>Sen.</v>
      </c>
      <c r="D322" s="25" t="s">
        <v>149</v>
      </c>
      <c r="E322" s="25">
        <v>1986</v>
      </c>
      <c r="F322" s="23" t="s">
        <v>42</v>
      </c>
      <c r="G322" s="48">
        <f t="shared" si="34"/>
        <v>-89</v>
      </c>
      <c r="H322" s="27">
        <v>85.1</v>
      </c>
      <c r="I322" s="28"/>
      <c r="J322" s="29">
        <v>153</v>
      </c>
      <c r="K322" s="29"/>
      <c r="L322" s="30">
        <v>43876</v>
      </c>
      <c r="M322" s="31" t="s">
        <v>538</v>
      </c>
    </row>
    <row r="323" spans="1:13" ht="14.25" customHeight="1" x14ac:dyDescent="0.25">
      <c r="A323" s="23" t="s">
        <v>520</v>
      </c>
      <c r="B323" s="23" t="s">
        <v>521</v>
      </c>
      <c r="C323" s="24" t="str">
        <f t="shared" ref="C323:C326" si="35">IF(E323&lt;1,"",IF(E323&gt;2009,"E",IF(E323&gt;2007.1,"D",IF(E323&gt;2004.1,"Schüler",IF(E323&gt;2002.1,"Jugend",IF(E323&gt;1999.1,"Jun.",IF(E323&gt;1985.1,"Sen.","M")))))))</f>
        <v>Sen.</v>
      </c>
      <c r="D323" s="25" t="s">
        <v>149</v>
      </c>
      <c r="E323" s="25">
        <v>1992</v>
      </c>
      <c r="F323" s="23" t="s">
        <v>188</v>
      </c>
      <c r="G323" s="48">
        <f t="shared" ref="G323:G326" si="36">IF(H323=0,"",IF(H323&lt;=55,-55,IF(H323&lt;=61,-61,IF(H323&lt;=67,-67,IF(H323&lt;=73,-73,IF(H323&lt;=81,-81,IF(H323&lt;=89,-89,IF(H323&lt;=96,-96,IF(H323&lt;=102,-102,IF(H323&lt;=109,-109,IF(H323&gt;109,"+109",)))))))))))</f>
        <v>-96</v>
      </c>
      <c r="H323" s="27">
        <v>91</v>
      </c>
      <c r="I323" s="28">
        <v>150</v>
      </c>
      <c r="J323" s="29">
        <v>190</v>
      </c>
      <c r="K323" s="29">
        <v>340</v>
      </c>
      <c r="L323" s="30">
        <v>43883</v>
      </c>
      <c r="M323" s="31" t="s">
        <v>519</v>
      </c>
    </row>
    <row r="324" spans="1:13" ht="14.25" customHeight="1" x14ac:dyDescent="0.25">
      <c r="A324" s="23" t="s">
        <v>311</v>
      </c>
      <c r="B324" s="23" t="s">
        <v>312</v>
      </c>
      <c r="C324" s="24" t="str">
        <f t="shared" si="35"/>
        <v>Sen.</v>
      </c>
      <c r="D324" s="25" t="s">
        <v>149</v>
      </c>
      <c r="E324" s="25">
        <v>1997</v>
      </c>
      <c r="F324" s="23" t="s">
        <v>27</v>
      </c>
      <c r="G324" s="48">
        <f t="shared" si="36"/>
        <v>-96</v>
      </c>
      <c r="H324" s="27">
        <v>94.2</v>
      </c>
      <c r="I324" s="28">
        <v>136</v>
      </c>
      <c r="J324" s="29">
        <v>175</v>
      </c>
      <c r="K324" s="29">
        <v>311</v>
      </c>
      <c r="L324" s="30">
        <v>43890</v>
      </c>
      <c r="M324" s="31" t="s">
        <v>522</v>
      </c>
    </row>
    <row r="325" spans="1:13" ht="14.25" customHeight="1" x14ac:dyDescent="0.25">
      <c r="A325" s="23" t="s">
        <v>287</v>
      </c>
      <c r="B325" s="23" t="s">
        <v>288</v>
      </c>
      <c r="C325" s="24" t="str">
        <f t="shared" si="35"/>
        <v>Sen.</v>
      </c>
      <c r="D325" s="25" t="s">
        <v>149</v>
      </c>
      <c r="E325" s="25">
        <v>1990</v>
      </c>
      <c r="F325" s="23" t="s">
        <v>42</v>
      </c>
      <c r="G325" s="48">
        <f t="shared" si="36"/>
        <v>-96</v>
      </c>
      <c r="H325" s="27">
        <v>91.4</v>
      </c>
      <c r="I325" s="28">
        <v>125</v>
      </c>
      <c r="J325" s="29">
        <v>163</v>
      </c>
      <c r="K325" s="29">
        <v>288</v>
      </c>
      <c r="L325" s="30">
        <v>43862</v>
      </c>
      <c r="M325" s="31" t="s">
        <v>514</v>
      </c>
    </row>
    <row r="326" spans="1:13" ht="14.25" customHeight="1" x14ac:dyDescent="0.25">
      <c r="A326" s="23" t="s">
        <v>83</v>
      </c>
      <c r="B326" s="23" t="s">
        <v>331</v>
      </c>
      <c r="C326" s="24" t="str">
        <f t="shared" si="35"/>
        <v>Sen.</v>
      </c>
      <c r="D326" s="25" t="s">
        <v>149</v>
      </c>
      <c r="E326" s="25">
        <v>1990</v>
      </c>
      <c r="F326" s="23" t="s">
        <v>60</v>
      </c>
      <c r="G326" s="48">
        <f t="shared" si="36"/>
        <v>-96</v>
      </c>
      <c r="H326" s="27">
        <v>96</v>
      </c>
      <c r="I326" s="28">
        <v>115</v>
      </c>
      <c r="J326" s="29">
        <v>141</v>
      </c>
      <c r="K326" s="29">
        <v>256</v>
      </c>
      <c r="L326" s="30">
        <v>43869</v>
      </c>
      <c r="M326" s="31" t="s">
        <v>535</v>
      </c>
    </row>
    <row r="327" spans="1:13" ht="14.25" customHeight="1" x14ac:dyDescent="0.25">
      <c r="A327" s="23" t="s">
        <v>202</v>
      </c>
      <c r="B327" s="23" t="s">
        <v>201</v>
      </c>
      <c r="C327" s="24" t="str">
        <f t="shared" ref="C327:C334" si="37">IF(E327&lt;1,"",IF(E327&gt;2009,"E",IF(E327&gt;2007.1,"D",IF(E327&gt;2004.1,"Schüler",IF(E327&gt;2002.1,"Jugend",IF(E327&gt;1999.1,"Jun.",IF(E327&gt;1985.1,"Sen.","M")))))))</f>
        <v>Sen.</v>
      </c>
      <c r="D327" s="25" t="s">
        <v>149</v>
      </c>
      <c r="E327" s="25">
        <v>1987</v>
      </c>
      <c r="F327" s="23" t="s">
        <v>22</v>
      </c>
      <c r="G327" s="48">
        <f t="shared" ref="G327:G334" si="38">IF(H327=0,"",IF(H327&lt;=55,-55,IF(H327&lt;=61,-61,IF(H327&lt;=67,-67,IF(H327&lt;=73,-73,IF(H327&lt;=81,-81,IF(H327&lt;=89,-89,IF(H327&lt;=96,-96,IF(H327&lt;=102,-102,IF(H327&lt;=109,-109,IF(H327&gt;109,"+109",)))))))))))</f>
        <v>-96</v>
      </c>
      <c r="H327" s="27">
        <v>94.6</v>
      </c>
      <c r="I327" s="28">
        <v>122</v>
      </c>
      <c r="J327" s="29">
        <v>132</v>
      </c>
      <c r="K327" s="29">
        <v>254</v>
      </c>
      <c r="L327" s="30">
        <v>43855</v>
      </c>
      <c r="M327" s="31" t="s">
        <v>517</v>
      </c>
    </row>
    <row r="328" spans="1:13" ht="14.25" customHeight="1" x14ac:dyDescent="0.25">
      <c r="A328" s="23" t="s">
        <v>323</v>
      </c>
      <c r="B328" s="23" t="s">
        <v>187</v>
      </c>
      <c r="C328" s="24" t="str">
        <f t="shared" si="37"/>
        <v>Sen.</v>
      </c>
      <c r="D328" s="25" t="s">
        <v>149</v>
      </c>
      <c r="E328" s="25">
        <v>1988</v>
      </c>
      <c r="F328" s="23" t="s">
        <v>68</v>
      </c>
      <c r="G328" s="48">
        <f t="shared" si="38"/>
        <v>-96</v>
      </c>
      <c r="H328" s="27">
        <v>95.5</v>
      </c>
      <c r="I328" s="28">
        <v>110</v>
      </c>
      <c r="J328" s="29">
        <v>130</v>
      </c>
      <c r="K328" s="29">
        <v>240</v>
      </c>
      <c r="L328" s="30">
        <v>43841</v>
      </c>
      <c r="M328" s="31" t="s">
        <v>516</v>
      </c>
    </row>
    <row r="329" spans="1:13" ht="14.25" customHeight="1" x14ac:dyDescent="0.25">
      <c r="A329" s="23" t="s">
        <v>274</v>
      </c>
      <c r="B329" s="23" t="s">
        <v>321</v>
      </c>
      <c r="C329" s="24" t="str">
        <f t="shared" si="37"/>
        <v>Sen.</v>
      </c>
      <c r="D329" s="25" t="s">
        <v>149</v>
      </c>
      <c r="E329" s="25">
        <v>1986</v>
      </c>
      <c r="F329" s="23" t="s">
        <v>27</v>
      </c>
      <c r="G329" s="48">
        <f t="shared" si="38"/>
        <v>-96</v>
      </c>
      <c r="H329" s="27">
        <v>93</v>
      </c>
      <c r="I329" s="28">
        <v>105</v>
      </c>
      <c r="J329" s="29">
        <v>125</v>
      </c>
      <c r="K329" s="29">
        <v>230</v>
      </c>
      <c r="L329" s="30">
        <v>43841</v>
      </c>
      <c r="M329" s="31" t="s">
        <v>519</v>
      </c>
    </row>
    <row r="330" spans="1:13" ht="14.25" customHeight="1" x14ac:dyDescent="0.25">
      <c r="A330" s="78" t="s">
        <v>334</v>
      </c>
      <c r="B330" s="78" t="s">
        <v>335</v>
      </c>
      <c r="C330" s="24" t="str">
        <f t="shared" si="37"/>
        <v>Sen.</v>
      </c>
      <c r="D330" s="25" t="s">
        <v>149</v>
      </c>
      <c r="E330" s="79">
        <v>1987</v>
      </c>
      <c r="F330" s="78" t="s">
        <v>22</v>
      </c>
      <c r="G330" s="48">
        <f t="shared" si="38"/>
        <v>-96</v>
      </c>
      <c r="H330" s="57">
        <v>92.3</v>
      </c>
      <c r="I330" s="58">
        <v>100</v>
      </c>
      <c r="J330" s="59">
        <v>125</v>
      </c>
      <c r="K330" s="59">
        <v>225</v>
      </c>
      <c r="L330" s="60">
        <v>43855</v>
      </c>
      <c r="M330" s="61" t="s">
        <v>517</v>
      </c>
    </row>
    <row r="331" spans="1:13" ht="14.25" customHeight="1" x14ac:dyDescent="0.25">
      <c r="A331" s="78" t="s">
        <v>491</v>
      </c>
      <c r="B331" s="78" t="s">
        <v>321</v>
      </c>
      <c r="C331" s="24" t="str">
        <f t="shared" si="37"/>
        <v>Sen.</v>
      </c>
      <c r="D331" s="25" t="s">
        <v>149</v>
      </c>
      <c r="E331" s="79">
        <v>1993</v>
      </c>
      <c r="F331" s="78" t="s">
        <v>68</v>
      </c>
      <c r="G331" s="48">
        <f t="shared" si="38"/>
        <v>-96</v>
      </c>
      <c r="H331" s="57">
        <v>89.5</v>
      </c>
      <c r="I331" s="58">
        <v>48</v>
      </c>
      <c r="J331" s="59">
        <v>63</v>
      </c>
      <c r="K331" s="59">
        <v>111</v>
      </c>
      <c r="L331" s="60">
        <v>43869</v>
      </c>
      <c r="M331" s="61" t="s">
        <v>528</v>
      </c>
    </row>
    <row r="332" spans="1:13" ht="14.25" customHeight="1" x14ac:dyDescent="0.25">
      <c r="A332" s="23" t="s">
        <v>291</v>
      </c>
      <c r="B332" s="23" t="s">
        <v>209</v>
      </c>
      <c r="C332" s="24" t="str">
        <f t="shared" si="37"/>
        <v>Sen.</v>
      </c>
      <c r="D332" s="25" t="s">
        <v>149</v>
      </c>
      <c r="E332" s="25">
        <v>1996</v>
      </c>
      <c r="F332" s="23" t="s">
        <v>27</v>
      </c>
      <c r="G332" s="48">
        <f t="shared" si="38"/>
        <v>-96</v>
      </c>
      <c r="H332" s="57">
        <v>89.6</v>
      </c>
      <c r="I332" s="58"/>
      <c r="J332" s="59">
        <v>155</v>
      </c>
      <c r="K332" s="59"/>
      <c r="L332" s="60">
        <v>43890</v>
      </c>
      <c r="M332" s="61" t="s">
        <v>522</v>
      </c>
    </row>
    <row r="333" spans="1:13" ht="14.25" customHeight="1" x14ac:dyDescent="0.25">
      <c r="A333" s="23" t="s">
        <v>329</v>
      </c>
      <c r="B333" s="23" t="s">
        <v>330</v>
      </c>
      <c r="C333" s="24" t="str">
        <f t="shared" si="37"/>
        <v>Sen.</v>
      </c>
      <c r="D333" s="25" t="s">
        <v>149</v>
      </c>
      <c r="E333" s="25">
        <v>1996</v>
      </c>
      <c r="F333" s="23" t="s">
        <v>42</v>
      </c>
      <c r="G333" s="48">
        <f t="shared" si="38"/>
        <v>-109</v>
      </c>
      <c r="H333" s="27">
        <v>106.8</v>
      </c>
      <c r="I333" s="28">
        <v>158</v>
      </c>
      <c r="J333" s="29">
        <v>190</v>
      </c>
      <c r="K333" s="29">
        <v>347</v>
      </c>
      <c r="L333" s="30">
        <v>43876</v>
      </c>
      <c r="M333" s="31" t="s">
        <v>538</v>
      </c>
    </row>
    <row r="334" spans="1:13" ht="14.25" customHeight="1" thickBot="1" x14ac:dyDescent="0.3">
      <c r="A334" s="81" t="s">
        <v>342</v>
      </c>
      <c r="B334" s="81" t="s">
        <v>157</v>
      </c>
      <c r="C334" s="33" t="str">
        <f t="shared" si="37"/>
        <v>Sen.</v>
      </c>
      <c r="D334" s="82" t="s">
        <v>149</v>
      </c>
      <c r="E334" s="82">
        <v>1990</v>
      </c>
      <c r="F334" s="81" t="s">
        <v>60</v>
      </c>
      <c r="G334" s="49">
        <f t="shared" si="38"/>
        <v>-109</v>
      </c>
      <c r="H334" s="83">
        <v>105.8</v>
      </c>
      <c r="I334" s="84">
        <v>130</v>
      </c>
      <c r="J334" s="85">
        <v>160</v>
      </c>
      <c r="K334" s="85">
        <v>290</v>
      </c>
      <c r="L334" s="86">
        <v>43869</v>
      </c>
      <c r="M334" s="87" t="s">
        <v>535</v>
      </c>
    </row>
    <row r="335" spans="1:13" ht="15" hidden="1" customHeight="1" x14ac:dyDescent="0.25">
      <c r="A335" s="40" t="s">
        <v>359</v>
      </c>
      <c r="B335" s="40" t="s">
        <v>360</v>
      </c>
      <c r="C335" s="41" t="str">
        <f t="shared" ref="C335:C340" si="39">IF(E335&gt;1984.1,"M 30",IF(E335&gt;1979.1,"M 35",IF(E335&gt;1974.1,"M 40",IF(E335&gt;1969.1,"M 45",IF(E335&gt;1964.1,"M 50",IF(E335&gt;1959.1,"M 55",IF(E335&gt;1954.1,"M 60",IF(E335&gt;1949.1,"M 65",IF(E335&gt;1944.1,"M 70",IF(E335&gt;1939.1,"M 75",IF(E335&gt;1934.1,"M 80")))))))))))</f>
        <v>M 35</v>
      </c>
      <c r="D335" s="42" t="s">
        <v>149</v>
      </c>
      <c r="E335" s="42">
        <v>1983</v>
      </c>
      <c r="F335" s="40" t="s">
        <v>125</v>
      </c>
      <c r="G335" s="80">
        <f t="shared" ref="G335:G340" si="40">IF(H335&lt;=55,-55,IF(H335&lt;=61,-61,IF(H335&lt;=67,-67,IF(H335&lt;=73,-73,IF(H335&lt;=81,-81,IF(H335&lt;=89,-89,IF(H335&lt;=96,-96,IF(H335&lt;=102,-102,IF(H335&lt;=109,-109,IF(H335&gt;109,"+109",))))))))))</f>
        <v>-55</v>
      </c>
      <c r="H335" s="43"/>
      <c r="I335" s="44"/>
      <c r="J335" s="45"/>
      <c r="K335" s="45"/>
      <c r="L335" s="46"/>
      <c r="M335" s="47"/>
    </row>
    <row r="336" spans="1:13" ht="15" hidden="1" customHeight="1" x14ac:dyDescent="0.25">
      <c r="A336" s="23" t="s">
        <v>363</v>
      </c>
      <c r="B336" s="23" t="s">
        <v>364</v>
      </c>
      <c r="C336" s="41" t="str">
        <f t="shared" si="39"/>
        <v>M 35</v>
      </c>
      <c r="D336" s="25" t="s">
        <v>149</v>
      </c>
      <c r="E336" s="25">
        <v>1980</v>
      </c>
      <c r="F336" s="23" t="s">
        <v>68</v>
      </c>
      <c r="G336" s="106">
        <f t="shared" si="40"/>
        <v>-55</v>
      </c>
      <c r="H336" s="27"/>
      <c r="I336" s="28"/>
      <c r="J336" s="29"/>
      <c r="K336" s="29"/>
      <c r="L336" s="30"/>
      <c r="M336" s="31"/>
    </row>
    <row r="337" spans="1:13" ht="15" hidden="1" customHeight="1" x14ac:dyDescent="0.25">
      <c r="A337" s="23" t="s">
        <v>365</v>
      </c>
      <c r="B337" s="23" t="s">
        <v>207</v>
      </c>
      <c r="C337" s="41" t="str">
        <f t="shared" si="39"/>
        <v>M 35</v>
      </c>
      <c r="D337" s="25" t="s">
        <v>149</v>
      </c>
      <c r="E337" s="25">
        <v>1983</v>
      </c>
      <c r="F337" s="23" t="s">
        <v>27</v>
      </c>
      <c r="G337" s="106">
        <f t="shared" si="40"/>
        <v>-55</v>
      </c>
      <c r="H337" s="27"/>
      <c r="I337" s="28"/>
      <c r="J337" s="29"/>
      <c r="K337" s="29"/>
      <c r="L337" s="30"/>
      <c r="M337" s="31"/>
    </row>
    <row r="338" spans="1:13" ht="15" hidden="1" customHeight="1" x14ac:dyDescent="0.25">
      <c r="A338" s="23" t="s">
        <v>366</v>
      </c>
      <c r="B338" s="23" t="s">
        <v>250</v>
      </c>
      <c r="C338" s="41" t="str">
        <f t="shared" si="39"/>
        <v>M 35</v>
      </c>
      <c r="D338" s="25" t="s">
        <v>149</v>
      </c>
      <c r="E338" s="25">
        <v>1982</v>
      </c>
      <c r="F338" s="23" t="s">
        <v>63</v>
      </c>
      <c r="G338" s="106">
        <f t="shared" si="40"/>
        <v>-55</v>
      </c>
      <c r="H338" s="27"/>
      <c r="I338" s="28"/>
      <c r="J338" s="29"/>
      <c r="K338" s="29"/>
      <c r="L338" s="30"/>
      <c r="M338" s="31"/>
    </row>
    <row r="339" spans="1:13" ht="15" hidden="1" customHeight="1" x14ac:dyDescent="0.25">
      <c r="A339" s="23" t="s">
        <v>367</v>
      </c>
      <c r="B339" s="23" t="s">
        <v>270</v>
      </c>
      <c r="C339" s="41" t="str">
        <f t="shared" si="39"/>
        <v>M 35</v>
      </c>
      <c r="D339" s="25" t="s">
        <v>149</v>
      </c>
      <c r="E339" s="25">
        <v>1980</v>
      </c>
      <c r="F339" s="23" t="s">
        <v>125</v>
      </c>
      <c r="G339" s="106">
        <f t="shared" si="40"/>
        <v>-55</v>
      </c>
      <c r="H339" s="27"/>
      <c r="I339" s="28"/>
      <c r="J339" s="29"/>
      <c r="K339" s="29"/>
      <c r="L339" s="30"/>
      <c r="M339" s="31"/>
    </row>
    <row r="340" spans="1:13" ht="15" hidden="1" customHeight="1" x14ac:dyDescent="0.25">
      <c r="A340" s="23" t="s">
        <v>368</v>
      </c>
      <c r="B340" s="23" t="s">
        <v>369</v>
      </c>
      <c r="C340" s="41" t="str">
        <f t="shared" si="39"/>
        <v>M 35</v>
      </c>
      <c r="D340" s="25" t="s">
        <v>149</v>
      </c>
      <c r="E340" s="25">
        <v>1981</v>
      </c>
      <c r="F340" s="23" t="s">
        <v>42</v>
      </c>
      <c r="G340" s="106">
        <f t="shared" si="40"/>
        <v>-55</v>
      </c>
      <c r="H340" s="27"/>
      <c r="I340" s="28"/>
      <c r="J340" s="29"/>
      <c r="K340" s="29"/>
      <c r="L340" s="30"/>
      <c r="M340" s="31"/>
    </row>
    <row r="341" spans="1:13" ht="14.25" hidden="1" customHeight="1" x14ac:dyDescent="0.25">
      <c r="A341" s="23" t="s">
        <v>365</v>
      </c>
      <c r="B341" s="23" t="s">
        <v>464</v>
      </c>
      <c r="C341" s="41" t="str">
        <f t="shared" ref="C341:C352" si="41">IF(E341&gt;1985.1,"M 30",IF(E341&gt;1980.1,"M 35",IF(E341&gt;1975.1,"M 40",IF(E341&gt;1970.1,"M 45",IF(E341&gt;1965.1,"M 50",IF(E341&gt;1960.1,"M 55",IF(E341&gt;1955.1,"M 60",IF(E341&gt;1950.1,"M 65",IF(E341&gt;1945.1,"M 70",IF(E341&gt;1940.1,"M 75",IF(E341&gt;1935.1,"M 80")))))))))))</f>
        <v>M 35</v>
      </c>
      <c r="D341" s="25" t="s">
        <v>149</v>
      </c>
      <c r="E341" s="25">
        <v>1983</v>
      </c>
      <c r="F341" s="23" t="s">
        <v>27</v>
      </c>
      <c r="G341" s="106" t="str">
        <f t="shared" ref="G341:G352" si="42">IF(H341=0,"",IF(H341&lt;=55,-55,IF(H341&lt;=61,-61,IF(H341&lt;=67,-67,IF(H341&lt;=73,-73,IF(H341&lt;=81,-81,IF(H341&lt;=89,-89,IF(H341&lt;=96,-96,IF(H341&lt;=102,-102,IF(H341&lt;=109,-109,IF(H341&gt;109,"+109",)))))))))))</f>
        <v/>
      </c>
      <c r="H341" s="27"/>
      <c r="I341" s="28"/>
      <c r="J341" s="29"/>
      <c r="K341" s="29"/>
      <c r="L341" s="30"/>
      <c r="M341" s="31"/>
    </row>
    <row r="342" spans="1:13" ht="14.25" hidden="1" customHeight="1" x14ac:dyDescent="0.25">
      <c r="A342" s="40" t="s">
        <v>351</v>
      </c>
      <c r="B342" s="40" t="s">
        <v>352</v>
      </c>
      <c r="C342" s="41" t="str">
        <f t="shared" si="41"/>
        <v>M 35</v>
      </c>
      <c r="D342" s="42" t="s">
        <v>149</v>
      </c>
      <c r="E342" s="42">
        <v>1984</v>
      </c>
      <c r="F342" s="40" t="s">
        <v>42</v>
      </c>
      <c r="G342" s="106" t="str">
        <f t="shared" si="42"/>
        <v/>
      </c>
      <c r="H342" s="43"/>
      <c r="I342" s="44"/>
      <c r="J342" s="45"/>
      <c r="K342" s="45"/>
      <c r="L342" s="46"/>
      <c r="M342" s="47"/>
    </row>
    <row r="343" spans="1:13" ht="14.25" customHeight="1" x14ac:dyDescent="0.25">
      <c r="A343" s="23" t="s">
        <v>348</v>
      </c>
      <c r="B343" s="23" t="s">
        <v>349</v>
      </c>
      <c r="C343" s="41" t="str">
        <f t="shared" si="41"/>
        <v>M 35</v>
      </c>
      <c r="D343" s="25" t="s">
        <v>149</v>
      </c>
      <c r="E343" s="25">
        <v>1984</v>
      </c>
      <c r="F343" s="23" t="s">
        <v>350</v>
      </c>
      <c r="G343" s="106">
        <f t="shared" si="42"/>
        <v>-73</v>
      </c>
      <c r="H343" s="27">
        <v>70.8</v>
      </c>
      <c r="I343" s="28">
        <v>115</v>
      </c>
      <c r="J343" s="29">
        <v>125</v>
      </c>
      <c r="K343" s="29">
        <v>240</v>
      </c>
      <c r="L343" s="30">
        <v>43841</v>
      </c>
      <c r="M343" s="31" t="s">
        <v>518</v>
      </c>
    </row>
    <row r="344" spans="1:13" ht="14.25" customHeight="1" x14ac:dyDescent="0.25">
      <c r="A344" s="23" t="s">
        <v>256</v>
      </c>
      <c r="B344" s="23" t="s">
        <v>257</v>
      </c>
      <c r="C344" s="41" t="str">
        <f t="shared" si="41"/>
        <v>M 35</v>
      </c>
      <c r="D344" s="25" t="s">
        <v>149</v>
      </c>
      <c r="E344" s="25">
        <v>1985</v>
      </c>
      <c r="F344" s="23" t="s">
        <v>42</v>
      </c>
      <c r="G344" s="106">
        <f t="shared" si="42"/>
        <v>-81</v>
      </c>
      <c r="H344" s="27">
        <v>75.7</v>
      </c>
      <c r="I344" s="28">
        <v>125</v>
      </c>
      <c r="J344" s="29">
        <v>155</v>
      </c>
      <c r="K344" s="29">
        <v>278</v>
      </c>
      <c r="L344" s="30">
        <v>43862</v>
      </c>
      <c r="M344" s="31" t="s">
        <v>514</v>
      </c>
    </row>
    <row r="345" spans="1:13" ht="14.25" customHeight="1" x14ac:dyDescent="0.25">
      <c r="A345" s="23" t="s">
        <v>423</v>
      </c>
      <c r="B345" s="23" t="s">
        <v>276</v>
      </c>
      <c r="C345" s="41" t="str">
        <f t="shared" si="41"/>
        <v>M 35</v>
      </c>
      <c r="D345" s="25" t="s">
        <v>149</v>
      </c>
      <c r="E345" s="25">
        <v>1984</v>
      </c>
      <c r="F345" s="23" t="s">
        <v>42</v>
      </c>
      <c r="G345" s="106">
        <f t="shared" si="42"/>
        <v>-81</v>
      </c>
      <c r="H345" s="27">
        <v>81</v>
      </c>
      <c r="I345" s="28">
        <v>95</v>
      </c>
      <c r="J345" s="29">
        <v>120</v>
      </c>
      <c r="K345" s="29">
        <v>215</v>
      </c>
      <c r="L345" s="30">
        <v>43855</v>
      </c>
      <c r="M345" s="31" t="s">
        <v>528</v>
      </c>
    </row>
    <row r="346" spans="1:13" ht="14.25" customHeight="1" x14ac:dyDescent="0.25">
      <c r="A346" s="23" t="s">
        <v>355</v>
      </c>
      <c r="B346" s="23" t="s">
        <v>356</v>
      </c>
      <c r="C346" s="41" t="str">
        <f>IF(E346&gt;1985.1,"M 30",IF(E346&gt;1980.1,"M 35",IF(E346&gt;1975.1,"M 40",IF(E346&gt;1970.1,"M 45",IF(E346&gt;1965.1,"M 50",IF(E346&gt;1960.1,"M 55",IF(E346&gt;1955.1,"M 60",IF(E346&gt;1950.1,"M 65",IF(E346&gt;1945.1,"M 70",IF(E346&gt;1940.1,"M 75",IF(E346&gt;1935.1,"M 80")))))))))))</f>
        <v>M 35</v>
      </c>
      <c r="D346" s="25" t="s">
        <v>149</v>
      </c>
      <c r="E346" s="25">
        <v>1983</v>
      </c>
      <c r="F346" s="23" t="s">
        <v>22</v>
      </c>
      <c r="G346" s="106">
        <f>IF(H346=0,"",IF(H346&lt;=55,-55,IF(H346&lt;=61,-61,IF(H346&lt;=67,-67,IF(H346&lt;=73,-73,IF(H346&lt;=81,-81,IF(H346&lt;=89,-89,IF(H346&lt;=96,-96,IF(H346&lt;=102,-102,IF(H346&lt;=109,-109,IF(H346&gt;109,"+109",)))))))))))</f>
        <v>-89</v>
      </c>
      <c r="H346" s="27">
        <v>83.7</v>
      </c>
      <c r="I346" s="28">
        <v>108</v>
      </c>
      <c r="J346" s="29">
        <v>130</v>
      </c>
      <c r="K346" s="29">
        <v>238</v>
      </c>
      <c r="L346" s="30">
        <v>43883</v>
      </c>
      <c r="M346" s="31" t="s">
        <v>545</v>
      </c>
    </row>
    <row r="347" spans="1:13" ht="14.25" customHeight="1" x14ac:dyDescent="0.25">
      <c r="A347" s="23" t="s">
        <v>435</v>
      </c>
      <c r="B347" s="23" t="s">
        <v>354</v>
      </c>
      <c r="C347" s="41" t="str">
        <f t="shared" si="41"/>
        <v>M 35</v>
      </c>
      <c r="D347" s="25" t="s">
        <v>149</v>
      </c>
      <c r="E347" s="25">
        <v>1983</v>
      </c>
      <c r="F347" s="23" t="s">
        <v>68</v>
      </c>
      <c r="G347" s="106">
        <f t="shared" si="42"/>
        <v>-89</v>
      </c>
      <c r="H347" s="27">
        <v>81.599999999999994</v>
      </c>
      <c r="I347" s="28">
        <v>105</v>
      </c>
      <c r="J347" s="29">
        <v>130</v>
      </c>
      <c r="K347" s="29">
        <v>235</v>
      </c>
      <c r="L347" s="30">
        <v>43841</v>
      </c>
      <c r="M347" s="31" t="s">
        <v>513</v>
      </c>
    </row>
    <row r="348" spans="1:13" ht="14.25" customHeight="1" x14ac:dyDescent="0.25">
      <c r="A348" s="23" t="s">
        <v>357</v>
      </c>
      <c r="B348" s="23" t="s">
        <v>358</v>
      </c>
      <c r="C348" s="41" t="str">
        <f t="shared" si="41"/>
        <v>M 35</v>
      </c>
      <c r="D348" s="25" t="s">
        <v>149</v>
      </c>
      <c r="E348" s="25">
        <v>1981</v>
      </c>
      <c r="F348" s="23" t="s">
        <v>188</v>
      </c>
      <c r="G348" s="106">
        <f t="shared" si="42"/>
        <v>-89</v>
      </c>
      <c r="H348" s="27">
        <v>84.3</v>
      </c>
      <c r="I348" s="28">
        <v>98</v>
      </c>
      <c r="J348" s="29">
        <v>117</v>
      </c>
      <c r="K348" s="29">
        <v>215</v>
      </c>
      <c r="L348" s="30">
        <v>43855</v>
      </c>
      <c r="M348" s="31" t="s">
        <v>519</v>
      </c>
    </row>
    <row r="349" spans="1:13" ht="14.25" customHeight="1" x14ac:dyDescent="0.25">
      <c r="A349" s="40" t="s">
        <v>361</v>
      </c>
      <c r="B349" s="40" t="s">
        <v>362</v>
      </c>
      <c r="C349" s="41" t="str">
        <f t="shared" si="41"/>
        <v>M 35</v>
      </c>
      <c r="D349" s="42" t="s">
        <v>149</v>
      </c>
      <c r="E349" s="42">
        <v>1983</v>
      </c>
      <c r="F349" s="40" t="s">
        <v>100</v>
      </c>
      <c r="G349" s="106">
        <f t="shared" si="42"/>
        <v>-89</v>
      </c>
      <c r="H349" s="43">
        <v>84.9</v>
      </c>
      <c r="I349" s="44">
        <v>91</v>
      </c>
      <c r="J349" s="45">
        <v>115</v>
      </c>
      <c r="K349" s="45">
        <v>205</v>
      </c>
      <c r="L349" s="46">
        <v>43897</v>
      </c>
      <c r="M349" s="47" t="s">
        <v>560</v>
      </c>
    </row>
    <row r="350" spans="1:13" ht="14.25" customHeight="1" x14ac:dyDescent="0.25">
      <c r="A350" s="23" t="s">
        <v>463</v>
      </c>
      <c r="B350" s="23" t="s">
        <v>210</v>
      </c>
      <c r="C350" s="41" t="str">
        <f t="shared" si="41"/>
        <v>M 35</v>
      </c>
      <c r="D350" s="25" t="s">
        <v>149</v>
      </c>
      <c r="E350" s="25">
        <v>1984</v>
      </c>
      <c r="F350" s="23" t="s">
        <v>68</v>
      </c>
      <c r="G350" s="106">
        <f t="shared" si="42"/>
        <v>-89</v>
      </c>
      <c r="H350" s="52">
        <v>86.5</v>
      </c>
      <c r="I350" s="53">
        <v>80</v>
      </c>
      <c r="J350" s="54">
        <v>103</v>
      </c>
      <c r="K350" s="54">
        <v>183</v>
      </c>
      <c r="L350" s="55">
        <v>43869</v>
      </c>
      <c r="M350" s="56" t="s">
        <v>528</v>
      </c>
    </row>
    <row r="351" spans="1:13" ht="14.25" customHeight="1" x14ac:dyDescent="0.25">
      <c r="A351" s="23" t="s">
        <v>435</v>
      </c>
      <c r="B351" s="23" t="s">
        <v>354</v>
      </c>
      <c r="C351" s="41" t="str">
        <f t="shared" ref="C351" si="43">IF(E351&gt;1985.1,"M 30",IF(E351&gt;1980.1,"M 35",IF(E351&gt;1975.1,"M 40",IF(E351&gt;1970.1,"M 45",IF(E351&gt;1965.1,"M 50",IF(E351&gt;1960.1,"M 55",IF(E351&gt;1955.1,"M 60",IF(E351&gt;1950.1,"M 65",IF(E351&gt;1945.1,"M 70",IF(E351&gt;1940.1,"M 75",IF(E351&gt;1935.1,"M 80")))))))))))</f>
        <v>M 35</v>
      </c>
      <c r="D351" s="25" t="s">
        <v>149</v>
      </c>
      <c r="E351" s="25">
        <v>1983</v>
      </c>
      <c r="F351" s="23" t="s">
        <v>68</v>
      </c>
      <c r="G351" s="106">
        <f t="shared" ref="G351" si="44">IF(H351=0,"",IF(H351&lt;=55,-55,IF(H351&lt;=61,-61,IF(H351&lt;=67,-67,IF(H351&lt;=73,-73,IF(H351&lt;=81,-81,IF(H351&lt;=89,-89,IF(H351&lt;=96,-96,IF(H351&lt;=102,-102,IF(H351&lt;=109,-109,IF(H351&gt;109,"+109",)))))))))))</f>
        <v>-96</v>
      </c>
      <c r="H351" s="27">
        <v>89.3</v>
      </c>
      <c r="I351" s="28">
        <v>107</v>
      </c>
      <c r="J351" s="29">
        <v>130</v>
      </c>
      <c r="K351" s="29">
        <v>237</v>
      </c>
      <c r="L351" s="30">
        <v>43883</v>
      </c>
      <c r="M351" s="31" t="s">
        <v>514</v>
      </c>
    </row>
    <row r="352" spans="1:13" ht="14.25" customHeight="1" x14ac:dyDescent="0.25">
      <c r="A352" s="23" t="s">
        <v>353</v>
      </c>
      <c r="B352" s="23" t="s">
        <v>354</v>
      </c>
      <c r="C352" s="41" t="str">
        <f t="shared" si="41"/>
        <v>M 35</v>
      </c>
      <c r="D352" s="25" t="s">
        <v>149</v>
      </c>
      <c r="E352" s="25">
        <v>1984</v>
      </c>
      <c r="F352" s="23" t="s">
        <v>42</v>
      </c>
      <c r="G352" s="106">
        <f t="shared" si="42"/>
        <v>-102</v>
      </c>
      <c r="H352" s="27">
        <v>99.4</v>
      </c>
      <c r="I352" s="28">
        <v>155</v>
      </c>
      <c r="J352" s="29">
        <v>190</v>
      </c>
      <c r="K352" s="29">
        <v>345</v>
      </c>
      <c r="L352" s="30">
        <v>43876</v>
      </c>
      <c r="M352" s="31" t="s">
        <v>538</v>
      </c>
    </row>
    <row r="353" spans="1:13" ht="16.5" hidden="1" customHeight="1" x14ac:dyDescent="0.25">
      <c r="A353" s="40" t="s">
        <v>370</v>
      </c>
      <c r="B353" s="40" t="s">
        <v>182</v>
      </c>
      <c r="C353" s="41" t="str">
        <f t="shared" ref="C353:C357" si="45">IF(E353&gt;1985.1,"M 30",IF(E353&gt;1980.1,"M 35",IF(E353&gt;1975.1,"M 40",IF(E353&gt;1970.1,"M 45",IF(E353&gt;1965.1,"M 50",IF(E353&gt;1960.1,"M 55",IF(E353&gt;1955.1,"M 60",IF(E353&gt;1950.1,"M 65",IF(E353&gt;1945.1,"M 70",IF(E353&gt;1940.1,"M 75",IF(E353&gt;1935.1,"M 80")))))))))))</f>
        <v>M 35</v>
      </c>
      <c r="D353" s="25" t="s">
        <v>149</v>
      </c>
      <c r="E353" s="25">
        <v>1984</v>
      </c>
      <c r="F353" s="23" t="s">
        <v>42</v>
      </c>
      <c r="G353" s="106" t="str">
        <f t="shared" ref="G353:G357" si="46">IF(H353=0,"",IF(H353&lt;=55,-55,IF(H353&lt;=61,-61,IF(H353&lt;=67,-67,IF(H353&lt;=73,-73,IF(H353&lt;=81,-81,IF(H353&lt;=89,-89,IF(H353&lt;=96,-96,IF(H353&lt;=102,-102,IF(H353&lt;=109,-109,IF(H353&gt;109,"+109",)))))))))))</f>
        <v/>
      </c>
      <c r="H353" s="43"/>
      <c r="I353" s="44"/>
      <c r="J353" s="45"/>
      <c r="K353" s="45"/>
      <c r="L353" s="46"/>
      <c r="M353" s="47"/>
    </row>
    <row r="354" spans="1:13" ht="16.5" hidden="1" customHeight="1" thickBot="1" x14ac:dyDescent="0.3">
      <c r="A354" s="32" t="s">
        <v>371</v>
      </c>
      <c r="B354" s="32" t="s">
        <v>372</v>
      </c>
      <c r="C354" s="41" t="str">
        <f t="shared" si="45"/>
        <v>M 35</v>
      </c>
      <c r="D354" s="25" t="s">
        <v>149</v>
      </c>
      <c r="E354" s="25">
        <v>1984</v>
      </c>
      <c r="F354" s="23" t="s">
        <v>42</v>
      </c>
      <c r="G354" s="106" t="str">
        <f t="shared" si="46"/>
        <v/>
      </c>
      <c r="H354" s="35"/>
      <c r="I354" s="36"/>
      <c r="J354" s="37"/>
      <c r="K354" s="37"/>
      <c r="L354" s="38"/>
      <c r="M354" s="39"/>
    </row>
    <row r="355" spans="1:13" ht="16.5" hidden="1" customHeight="1" x14ac:dyDescent="0.25">
      <c r="A355" s="40" t="s">
        <v>375</v>
      </c>
      <c r="B355" s="40" t="s">
        <v>182</v>
      </c>
      <c r="C355" s="41" t="str">
        <f t="shared" si="45"/>
        <v>M 35</v>
      </c>
      <c r="D355" s="25" t="s">
        <v>149</v>
      </c>
      <c r="E355" s="25">
        <v>1984</v>
      </c>
      <c r="F355" s="23" t="s">
        <v>42</v>
      </c>
      <c r="G355" s="106" t="str">
        <f t="shared" si="46"/>
        <v/>
      </c>
      <c r="H355" s="43"/>
      <c r="I355" s="44"/>
      <c r="J355" s="45"/>
      <c r="K355" s="45"/>
      <c r="L355" s="46"/>
      <c r="M355" s="47"/>
    </row>
    <row r="356" spans="1:13" ht="16.5" hidden="1" customHeight="1" x14ac:dyDescent="0.25">
      <c r="A356" s="40" t="s">
        <v>40</v>
      </c>
      <c r="B356" s="40" t="s">
        <v>210</v>
      </c>
      <c r="C356" s="41" t="str">
        <f t="shared" si="45"/>
        <v>M 35</v>
      </c>
      <c r="D356" s="25" t="s">
        <v>149</v>
      </c>
      <c r="E356" s="25">
        <v>1984</v>
      </c>
      <c r="F356" s="23" t="s">
        <v>42</v>
      </c>
      <c r="G356" s="106" t="str">
        <f t="shared" si="46"/>
        <v/>
      </c>
      <c r="H356" s="43"/>
      <c r="I356" s="44"/>
      <c r="J356" s="45"/>
      <c r="K356" s="45"/>
      <c r="L356" s="46"/>
      <c r="M356" s="47"/>
    </row>
    <row r="357" spans="1:13" ht="14.25" customHeight="1" thickBot="1" x14ac:dyDescent="0.3">
      <c r="A357" s="81" t="s">
        <v>159</v>
      </c>
      <c r="B357" s="81" t="s">
        <v>544</v>
      </c>
      <c r="C357" s="33" t="str">
        <f t="shared" si="45"/>
        <v>M 35</v>
      </c>
      <c r="D357" s="34" t="s">
        <v>149</v>
      </c>
      <c r="E357" s="34">
        <v>1985</v>
      </c>
      <c r="F357" s="32" t="s">
        <v>125</v>
      </c>
      <c r="G357" s="49" t="str">
        <f t="shared" si="46"/>
        <v>+109</v>
      </c>
      <c r="H357" s="83">
        <v>118.3</v>
      </c>
      <c r="I357" s="84">
        <v>98</v>
      </c>
      <c r="J357" s="85">
        <v>128</v>
      </c>
      <c r="K357" s="85">
        <v>226</v>
      </c>
      <c r="L357" s="86">
        <v>43883</v>
      </c>
      <c r="M357" s="87" t="s">
        <v>543</v>
      </c>
    </row>
    <row r="358" spans="1:13" ht="15.75" hidden="1" customHeight="1" x14ac:dyDescent="0.25">
      <c r="A358" s="78" t="s">
        <v>373</v>
      </c>
      <c r="B358" s="78" t="s">
        <v>182</v>
      </c>
      <c r="C358" s="41" t="str">
        <f t="shared" ref="C358:C361" si="47">IF(E358&gt;1985.1,"M 30",IF(E358&gt;1980.1,"M 35",IF(E358&gt;1975.1,"M 40",IF(E358&gt;1970.1,"M 45",IF(E358&gt;1965.1,"M 50",IF(E358&gt;1960.1,"M 55",IF(E358&gt;1955.1,"M 60",IF(E358&gt;1950.1,"M 65",IF(E358&gt;1945.1,"M 70",IF(E358&gt;1940.1,"M 75",IF(E358&gt;1935.1,"M 80")))))))))))</f>
        <v>M 40</v>
      </c>
      <c r="D358" s="42" t="s">
        <v>149</v>
      </c>
      <c r="E358" s="51">
        <v>1977</v>
      </c>
      <c r="F358" s="50" t="s">
        <v>22</v>
      </c>
      <c r="G358" s="80" t="str">
        <f t="shared" ref="G358:G361" si="48">IF(H358=0,"",IF(H358&lt;=55,-55,IF(H358&lt;=61,-61,IF(H358&lt;=67,-67,IF(H358&lt;=73,-73,IF(H358&lt;=81,-81,IF(H358&lt;=89,-89,IF(H358&lt;=96,-96,IF(H358&lt;=102,-102,IF(H358&lt;=109,-109,IF(H358&gt;109,"+109",)))))))))))</f>
        <v/>
      </c>
      <c r="H358" s="57"/>
      <c r="I358" s="58"/>
      <c r="J358" s="59"/>
      <c r="K358" s="59"/>
      <c r="L358" s="60"/>
      <c r="M358" s="61"/>
    </row>
    <row r="359" spans="1:13" ht="15.75" hidden="1" customHeight="1" x14ac:dyDescent="0.25">
      <c r="A359" s="78" t="s">
        <v>31</v>
      </c>
      <c r="B359" s="78" t="s">
        <v>210</v>
      </c>
      <c r="C359" s="41" t="str">
        <f t="shared" si="47"/>
        <v>M 40</v>
      </c>
      <c r="D359" s="25" t="s">
        <v>149</v>
      </c>
      <c r="E359" s="79">
        <v>1978</v>
      </c>
      <c r="F359" s="78" t="s">
        <v>22</v>
      </c>
      <c r="G359" s="106" t="str">
        <f t="shared" si="48"/>
        <v/>
      </c>
      <c r="H359" s="57"/>
      <c r="I359" s="58"/>
      <c r="J359" s="59"/>
      <c r="K359" s="59"/>
      <c r="L359" s="60"/>
      <c r="M359" s="61"/>
    </row>
    <row r="360" spans="1:13" ht="15.75" customHeight="1" x14ac:dyDescent="0.25">
      <c r="A360" s="78" t="s">
        <v>421</v>
      </c>
      <c r="B360" s="78" t="s">
        <v>422</v>
      </c>
      <c r="C360" s="41" t="str">
        <f t="shared" si="47"/>
        <v>M 40</v>
      </c>
      <c r="D360" s="25" t="s">
        <v>149</v>
      </c>
      <c r="E360" s="25">
        <v>1976</v>
      </c>
      <c r="F360" s="23" t="s">
        <v>277</v>
      </c>
      <c r="G360" s="106">
        <f t="shared" si="48"/>
        <v>-96</v>
      </c>
      <c r="H360" s="57">
        <v>92</v>
      </c>
      <c r="I360" s="58">
        <v>50</v>
      </c>
      <c r="J360" s="59">
        <v>65</v>
      </c>
      <c r="K360" s="59">
        <v>115</v>
      </c>
      <c r="L360" s="60">
        <v>43869</v>
      </c>
      <c r="M360" s="61" t="s">
        <v>528</v>
      </c>
    </row>
    <row r="361" spans="1:13" ht="15.75" customHeight="1" thickBot="1" x14ac:dyDescent="0.3">
      <c r="A361" s="32" t="s">
        <v>497</v>
      </c>
      <c r="B361" s="32" t="s">
        <v>498</v>
      </c>
      <c r="C361" s="33" t="str">
        <f t="shared" si="47"/>
        <v>M 40</v>
      </c>
      <c r="D361" s="34" t="s">
        <v>149</v>
      </c>
      <c r="E361" s="34">
        <v>1976</v>
      </c>
      <c r="F361" s="32" t="s">
        <v>68</v>
      </c>
      <c r="G361" s="49">
        <f t="shared" si="48"/>
        <v>-102</v>
      </c>
      <c r="H361" s="35">
        <v>96.3</v>
      </c>
      <c r="I361" s="36">
        <v>77</v>
      </c>
      <c r="J361" s="37">
        <v>98</v>
      </c>
      <c r="K361" s="37">
        <v>175</v>
      </c>
      <c r="L361" s="38">
        <v>43869</v>
      </c>
      <c r="M361" s="39" t="s">
        <v>528</v>
      </c>
    </row>
    <row r="362" spans="1:13" ht="15.75" customHeight="1" x14ac:dyDescent="0.25">
      <c r="A362" s="78" t="s">
        <v>504</v>
      </c>
      <c r="B362" s="78" t="s">
        <v>276</v>
      </c>
      <c r="C362" s="41" t="str">
        <f>IF(E362&gt;1985.1,"M 30",IF(E362&gt;1980.1,"M 35",IF(E362&gt;1975.1,"M 40",IF(E362&gt;1970.1,"M 45",IF(E362&gt;1965.1,"M 50",IF(E362&gt;1960.1,"M 55",IF(E362&gt;1955.1,"M 60",IF(E362&gt;1950.1,"M 65",IF(E362&gt;1945.1,"M 70",IF(E362&gt;1940.1,"M 75",IF(E362&gt;1935.1,"M 80")))))))))))</f>
        <v>M 45</v>
      </c>
      <c r="D362" s="25" t="s">
        <v>149</v>
      </c>
      <c r="E362" s="79">
        <v>1975</v>
      </c>
      <c r="F362" s="78" t="s">
        <v>277</v>
      </c>
      <c r="G362" s="105">
        <f>IF(H362=0,"",IF(H362&lt;=55,-55,IF(H362&lt;=61,-61,IF(H362&lt;=67,-67,IF(H362&lt;=73,-73,IF(H362&lt;=81,-81,IF(H362&lt;=89,-89,IF(H362&lt;=96,-96,IF(H362&lt;=102,-102,IF(H362&lt;=109,-109,IF(H362&gt;109,"+109",)))))))))))</f>
        <v>-73</v>
      </c>
      <c r="H362" s="57">
        <v>69.7</v>
      </c>
      <c r="I362" s="58">
        <v>55</v>
      </c>
      <c r="J362" s="59">
        <v>80</v>
      </c>
      <c r="K362" s="59">
        <v>135</v>
      </c>
      <c r="L362" s="60">
        <v>43869</v>
      </c>
      <c r="M362" s="61" t="s">
        <v>528</v>
      </c>
    </row>
    <row r="363" spans="1:13" ht="15.75" customHeight="1" x14ac:dyDescent="0.25">
      <c r="A363" s="78" t="s">
        <v>161</v>
      </c>
      <c r="B363" s="78" t="s">
        <v>374</v>
      </c>
      <c r="C363" s="41" t="str">
        <f>IF(E363&gt;1985.1,"M 30",IF(E363&gt;1980.1,"M 35",IF(E363&gt;1975.1,"M 40",IF(E363&gt;1970.1,"M 45",IF(E363&gt;1965.1,"M 50",IF(E363&gt;1960.1,"M 55",IF(E363&gt;1955.1,"M 60",IF(E363&gt;1950.1,"M 65",IF(E363&gt;1945.1,"M 70",IF(E363&gt;1940.1,"M 75",IF(E363&gt;1935.1,"M 80")))))))))))</f>
        <v>M 45</v>
      </c>
      <c r="D363" s="25" t="s">
        <v>149</v>
      </c>
      <c r="E363" s="79">
        <v>1975</v>
      </c>
      <c r="F363" s="78" t="s">
        <v>22</v>
      </c>
      <c r="G363" s="105">
        <f>IF(H363=0,"",IF(H363&lt;=55,-55,IF(H363&lt;=61,-61,IF(H363&lt;=67,-67,IF(H363&lt;=73,-73,IF(H363&lt;=81,-81,IF(H363&lt;=89,-89,IF(H363&lt;=96,-96,IF(H363&lt;=102,-102,IF(H363&lt;=109,-109,IF(H363&gt;109,"+109",)))))))))))</f>
        <v>-89</v>
      </c>
      <c r="H363" s="57">
        <v>82.9</v>
      </c>
      <c r="I363" s="58">
        <v>75</v>
      </c>
      <c r="J363" s="59">
        <v>100</v>
      </c>
      <c r="K363" s="59">
        <v>175</v>
      </c>
      <c r="L363" s="60">
        <v>43869</v>
      </c>
      <c r="M363" s="61" t="s">
        <v>536</v>
      </c>
    </row>
    <row r="364" spans="1:13" ht="15.75" customHeight="1" thickBot="1" x14ac:dyDescent="0.3">
      <c r="A364" s="32" t="s">
        <v>526</v>
      </c>
      <c r="B364" s="32" t="s">
        <v>527</v>
      </c>
      <c r="C364" s="33" t="str">
        <f>IF(E364&gt;1985.1,"M 30",IF(E364&gt;1980.1,"M 35",IF(E364&gt;1975.1,"M 40",IF(E364&gt;1970.1,"M 45",IF(E364&gt;1965.1,"M 50",IF(E364&gt;1960.1,"M 55",IF(E364&gt;1955.1,"M 60",IF(E364&gt;1950.1,"M 65",IF(E364&gt;1945.1,"M 70",IF(E364&gt;1940.1,"M 75",IF(E364&gt;1935.1,"M 80")))))))))))</f>
        <v>M 45</v>
      </c>
      <c r="D364" s="34" t="s">
        <v>149</v>
      </c>
      <c r="E364" s="34">
        <v>1972</v>
      </c>
      <c r="F364" s="32" t="s">
        <v>30</v>
      </c>
      <c r="G364" s="107">
        <f>IF(H364=0,"",IF(H364&lt;=55,-55,IF(H364&lt;=61,-61,IF(H364&lt;=67,-67,IF(H364&lt;=73,-73,IF(H364&lt;=81,-81,IF(H364&lt;=89,-89,IF(H364&lt;=96,-96,IF(H364&lt;=102,-102,IF(H364&lt;=109,-109,IF(H364&gt;109,"+109",)))))))))))</f>
        <v>-96</v>
      </c>
      <c r="H364" s="35">
        <v>89.9</v>
      </c>
      <c r="I364" s="36">
        <v>105</v>
      </c>
      <c r="J364" s="37">
        <v>127</v>
      </c>
      <c r="K364" s="37">
        <v>232</v>
      </c>
      <c r="L364" s="38">
        <v>43883</v>
      </c>
      <c r="M364" s="39" t="s">
        <v>534</v>
      </c>
    </row>
    <row r="365" spans="1:13" ht="15.75" hidden="1" customHeight="1" x14ac:dyDescent="0.3">
      <c r="A365" s="40" t="s">
        <v>376</v>
      </c>
      <c r="B365" s="40" t="s">
        <v>347</v>
      </c>
      <c r="C365" s="41" t="str">
        <f t="shared" ref="C365:C391" si="49">IF(E365&gt;1985.1,"M 30",IF(E365&gt;1980.1,"M 35",IF(E365&gt;1975.1,"M 40",IF(E365&gt;1970.1,"M 45",IF(E365&gt;1965.1,"M 50",IF(E365&gt;1960.1,"M 55",IF(E365&gt;1955.1,"M 60",IF(E365&gt;1950.1,"M 65",IF(E365&gt;1945.1,"M 70",IF(E365&gt;1940.1,"M 75",IF(E365&gt;1935.1,"M 80")))))))))))</f>
        <v>M 45</v>
      </c>
      <c r="D365" s="42" t="s">
        <v>149</v>
      </c>
      <c r="E365" s="42">
        <v>1973</v>
      </c>
      <c r="F365" s="40" t="s">
        <v>125</v>
      </c>
      <c r="G365" s="49" t="str">
        <f t="shared" ref="G365:G395" si="50">IF(H365=0,"",IF(H365&lt;=55,-55,IF(H365&lt;=61,-61,IF(H365&lt;=67,-67,IF(H365&lt;=73,-73,IF(H365&lt;=81,-81,IF(H365&lt;=89,-89,IF(H365&lt;=96,-96,IF(H365&lt;=102,-102,IF(H365&lt;=109,-109,IF(H365&gt;109,"+109",)))))))))))</f>
        <v/>
      </c>
      <c r="H365" s="43"/>
      <c r="I365" s="44"/>
      <c r="J365" s="45"/>
      <c r="K365" s="45"/>
      <c r="L365" s="46"/>
      <c r="M365" s="47"/>
    </row>
    <row r="366" spans="1:13" ht="14.25" hidden="1" customHeight="1" x14ac:dyDescent="0.3">
      <c r="A366" s="40" t="s">
        <v>377</v>
      </c>
      <c r="B366" s="40" t="s">
        <v>182</v>
      </c>
      <c r="C366" s="41" t="str">
        <f t="shared" si="49"/>
        <v>M 50</v>
      </c>
      <c r="D366" s="42" t="s">
        <v>149</v>
      </c>
      <c r="E366" s="42">
        <v>1970</v>
      </c>
      <c r="F366" s="40" t="s">
        <v>68</v>
      </c>
      <c r="G366" s="49" t="str">
        <f t="shared" si="50"/>
        <v/>
      </c>
      <c r="H366" s="43"/>
      <c r="I366" s="44"/>
      <c r="J366" s="45"/>
      <c r="K366" s="45"/>
      <c r="L366" s="46"/>
      <c r="M366" s="47"/>
    </row>
    <row r="367" spans="1:13" ht="14.25" hidden="1" customHeight="1" x14ac:dyDescent="0.3">
      <c r="A367" s="40" t="s">
        <v>378</v>
      </c>
      <c r="B367" s="40" t="s">
        <v>354</v>
      </c>
      <c r="C367" s="41" t="str">
        <f t="shared" si="49"/>
        <v>M 50</v>
      </c>
      <c r="D367" s="42" t="s">
        <v>149</v>
      </c>
      <c r="E367" s="42">
        <v>1970</v>
      </c>
      <c r="F367" s="40" t="s">
        <v>30</v>
      </c>
      <c r="G367" s="49" t="str">
        <f t="shared" si="50"/>
        <v/>
      </c>
      <c r="H367" s="43"/>
      <c r="I367" s="44"/>
      <c r="J367" s="45"/>
      <c r="K367" s="45"/>
      <c r="L367" s="46"/>
      <c r="M367" s="47"/>
    </row>
    <row r="368" spans="1:13" ht="14.25" hidden="1" customHeight="1" x14ac:dyDescent="0.3">
      <c r="A368" s="40" t="s">
        <v>379</v>
      </c>
      <c r="B368" s="40" t="s">
        <v>380</v>
      </c>
      <c r="C368" s="41" t="str">
        <f t="shared" si="49"/>
        <v>M 50</v>
      </c>
      <c r="D368" s="42" t="s">
        <v>149</v>
      </c>
      <c r="E368" s="42">
        <v>1970</v>
      </c>
      <c r="F368" s="40" t="s">
        <v>30</v>
      </c>
      <c r="G368" s="49" t="str">
        <f t="shared" si="50"/>
        <v/>
      </c>
      <c r="H368" s="43"/>
      <c r="I368" s="44"/>
      <c r="J368" s="45"/>
      <c r="K368" s="45"/>
      <c r="L368" s="46"/>
      <c r="M368" s="47"/>
    </row>
    <row r="369" spans="1:13" ht="15.75" hidden="1" customHeight="1" x14ac:dyDescent="0.25">
      <c r="A369" s="78" t="s">
        <v>386</v>
      </c>
      <c r="B369" s="78" t="s">
        <v>250</v>
      </c>
      <c r="C369" s="41" t="str">
        <f t="shared" ref="C369:C374" si="51">IF(E369&gt;1985.1,"M 30",IF(E369&gt;1980.1,"M 35",IF(E369&gt;1975.1,"M 40",IF(E369&gt;1970.1,"M 45",IF(E369&gt;1965.1,"M 50",IF(E369&gt;1960.1,"M 55",IF(E369&gt;1955.1,"M 60",IF(E369&gt;1950.1,"M 65",IF(E369&gt;1945.1,"M 70",IF(E369&gt;1940.1,"M 75",IF(E369&gt;1935.1,"M 80")))))))))))</f>
        <v>M 50</v>
      </c>
      <c r="D369" s="25" t="s">
        <v>149</v>
      </c>
      <c r="E369" s="25">
        <v>1967</v>
      </c>
      <c r="F369" s="23" t="s">
        <v>188</v>
      </c>
      <c r="G369" s="108" t="str">
        <f t="shared" ref="G369:G374" si="52">IF(H369=0,"",IF(H369&lt;=55,-55,IF(H369&lt;=61,-61,IF(H369&lt;=67,-67,IF(H369&lt;=73,-73,IF(H369&lt;=81,-81,IF(H369&lt;=89,-89,IF(H369&lt;=96,-96,IF(H369&lt;=102,-102,IF(H369&lt;=109,-109,IF(H369&gt;109,"+109",)))))))))))</f>
        <v/>
      </c>
      <c r="H369" s="27"/>
      <c r="I369" s="28"/>
      <c r="J369" s="29"/>
      <c r="K369" s="29"/>
      <c r="L369" s="30"/>
      <c r="M369" s="31"/>
    </row>
    <row r="370" spans="1:13" ht="14.25" hidden="1" customHeight="1" x14ac:dyDescent="0.3">
      <c r="A370" s="40" t="s">
        <v>382</v>
      </c>
      <c r="B370" s="40" t="s">
        <v>383</v>
      </c>
      <c r="C370" s="41" t="str">
        <f t="shared" si="51"/>
        <v>M 50</v>
      </c>
      <c r="D370" s="42" t="s">
        <v>149</v>
      </c>
      <c r="E370" s="42">
        <v>1967</v>
      </c>
      <c r="F370" s="40" t="s">
        <v>30</v>
      </c>
      <c r="G370" s="80" t="str">
        <f t="shared" si="52"/>
        <v/>
      </c>
      <c r="H370" s="43"/>
      <c r="I370" s="44"/>
      <c r="J370" s="45"/>
      <c r="K370" s="45"/>
      <c r="L370" s="46"/>
      <c r="M370" s="47"/>
    </row>
    <row r="371" spans="1:13" ht="14.25" hidden="1" customHeight="1" x14ac:dyDescent="0.25">
      <c r="A371" s="23" t="s">
        <v>455</v>
      </c>
      <c r="B371" s="23" t="s">
        <v>338</v>
      </c>
      <c r="C371" s="41" t="str">
        <f t="shared" si="51"/>
        <v>M 50</v>
      </c>
      <c r="D371" s="25" t="s">
        <v>149</v>
      </c>
      <c r="E371" s="25">
        <v>1967</v>
      </c>
      <c r="F371" s="23" t="s">
        <v>350</v>
      </c>
      <c r="G371" s="105" t="str">
        <f t="shared" si="52"/>
        <v/>
      </c>
      <c r="H371" s="27"/>
      <c r="I371" s="28"/>
      <c r="J371" s="29"/>
      <c r="K371" s="29"/>
      <c r="L371" s="46"/>
      <c r="M371" s="47"/>
    </row>
    <row r="372" spans="1:13" ht="14.25" customHeight="1" x14ac:dyDescent="0.25">
      <c r="A372" s="40" t="s">
        <v>405</v>
      </c>
      <c r="B372" s="40" t="s">
        <v>333</v>
      </c>
      <c r="C372" s="41" t="str">
        <f t="shared" si="51"/>
        <v>M 50</v>
      </c>
      <c r="D372" s="42" t="s">
        <v>149</v>
      </c>
      <c r="E372" s="42">
        <v>1970</v>
      </c>
      <c r="F372" s="40" t="s">
        <v>68</v>
      </c>
      <c r="G372" s="106">
        <f t="shared" si="52"/>
        <v>-89</v>
      </c>
      <c r="H372" s="43">
        <v>82.5</v>
      </c>
      <c r="I372" s="44">
        <v>81</v>
      </c>
      <c r="J372" s="45">
        <v>102</v>
      </c>
      <c r="K372" s="45">
        <v>183</v>
      </c>
      <c r="L372" s="46">
        <v>43869</v>
      </c>
      <c r="M372" s="47" t="s">
        <v>528</v>
      </c>
    </row>
    <row r="373" spans="1:13" ht="15" customHeight="1" x14ac:dyDescent="0.25">
      <c r="A373" s="40" t="s">
        <v>381</v>
      </c>
      <c r="B373" s="40" t="s">
        <v>187</v>
      </c>
      <c r="C373" s="41" t="str">
        <f t="shared" si="51"/>
        <v>M 50</v>
      </c>
      <c r="D373" s="42" t="s">
        <v>149</v>
      </c>
      <c r="E373" s="42">
        <v>1969</v>
      </c>
      <c r="F373" s="40" t="s">
        <v>60</v>
      </c>
      <c r="G373" s="106">
        <f t="shared" si="52"/>
        <v>-89</v>
      </c>
      <c r="H373" s="43">
        <v>84.6</v>
      </c>
      <c r="I373" s="44">
        <v>48</v>
      </c>
      <c r="J373" s="45">
        <v>60</v>
      </c>
      <c r="K373" s="45">
        <v>108</v>
      </c>
      <c r="L373" s="46">
        <v>43869</v>
      </c>
      <c r="M373" s="47" t="s">
        <v>528</v>
      </c>
    </row>
    <row r="374" spans="1:13" ht="14.25" customHeight="1" x14ac:dyDescent="0.25">
      <c r="A374" s="40" t="s">
        <v>461</v>
      </c>
      <c r="B374" s="40" t="s">
        <v>462</v>
      </c>
      <c r="C374" s="41" t="str">
        <f t="shared" si="51"/>
        <v>M 50</v>
      </c>
      <c r="D374" s="42" t="s">
        <v>149</v>
      </c>
      <c r="E374" s="42">
        <v>1966</v>
      </c>
      <c r="F374" s="40" t="s">
        <v>63</v>
      </c>
      <c r="G374" s="106">
        <f t="shared" si="52"/>
        <v>-102</v>
      </c>
      <c r="H374" s="43">
        <v>99.7</v>
      </c>
      <c r="I374" s="44">
        <v>81</v>
      </c>
      <c r="J374" s="45">
        <v>98</v>
      </c>
      <c r="K374" s="45">
        <v>179</v>
      </c>
      <c r="L374" s="46">
        <v>43855</v>
      </c>
      <c r="M374" s="47" t="s">
        <v>528</v>
      </c>
    </row>
    <row r="375" spans="1:13" ht="14.25" customHeight="1" x14ac:dyDescent="0.25">
      <c r="A375" s="40" t="s">
        <v>61</v>
      </c>
      <c r="B375" s="40" t="s">
        <v>276</v>
      </c>
      <c r="C375" s="41" t="str">
        <f>IF(E375&gt;1985.1,"M 30",IF(E375&gt;1980.1,"M 35",IF(E375&gt;1975.1,"M 40",IF(E375&gt;1970.1,"M 45",IF(E375&gt;1965.1,"M 50",IF(E375&gt;1960.1,"M 55",IF(E375&gt;1955.1,"M 60",IF(E375&gt;1950.1,"M 65",IF(E375&gt;1945.1,"M 70",IF(E375&gt;1940.1,"M 75",IF(E375&gt;1935.1,"M 80")))))))))))</f>
        <v>M 50</v>
      </c>
      <c r="D375" s="42" t="s">
        <v>149</v>
      </c>
      <c r="E375" s="42">
        <v>1966</v>
      </c>
      <c r="F375" s="40" t="s">
        <v>63</v>
      </c>
      <c r="G375" s="80" t="str">
        <f>IF(H375=0,"",IF(H375&lt;=55,-55,IF(H375&lt;=61,-61,IF(H375&lt;=67,-67,IF(H375&lt;=73,-73,IF(H375&lt;=81,-81,IF(H375&lt;=89,-89,IF(H375&lt;=96,-96,IF(H375&lt;=102,-102,IF(H375&lt;=109,-109,IF(H375&gt;109,"+109",)))))))))))</f>
        <v>+109</v>
      </c>
      <c r="H375" s="43">
        <v>133.19999999999999</v>
      </c>
      <c r="I375" s="44">
        <v>95</v>
      </c>
      <c r="J375" s="45">
        <v>118</v>
      </c>
      <c r="K375" s="45">
        <v>213</v>
      </c>
      <c r="L375" s="46">
        <v>43869</v>
      </c>
      <c r="M375" s="47" t="s">
        <v>528</v>
      </c>
    </row>
    <row r="376" spans="1:13" ht="14.25" customHeight="1" thickBot="1" x14ac:dyDescent="0.3">
      <c r="A376" s="32" t="s">
        <v>387</v>
      </c>
      <c r="B376" s="32" t="s">
        <v>187</v>
      </c>
      <c r="C376" s="33" t="str">
        <f t="shared" si="49"/>
        <v>M 50</v>
      </c>
      <c r="D376" s="34" t="s">
        <v>149</v>
      </c>
      <c r="E376" s="34">
        <v>1968</v>
      </c>
      <c r="F376" s="32" t="s">
        <v>63</v>
      </c>
      <c r="G376" s="49" t="str">
        <f t="shared" si="50"/>
        <v>+109</v>
      </c>
      <c r="H376" s="35">
        <v>124.4</v>
      </c>
      <c r="I376" s="36">
        <v>79</v>
      </c>
      <c r="J376" s="37">
        <v>121</v>
      </c>
      <c r="K376" s="37">
        <v>200</v>
      </c>
      <c r="L376" s="38">
        <v>43869</v>
      </c>
      <c r="M376" s="39" t="s">
        <v>528</v>
      </c>
    </row>
    <row r="377" spans="1:13" ht="14.25" customHeight="1" x14ac:dyDescent="0.25">
      <c r="A377" s="40" t="s">
        <v>384</v>
      </c>
      <c r="B377" s="40" t="s">
        <v>385</v>
      </c>
      <c r="C377" s="41" t="str">
        <f>IF(E377&gt;1985.1,"M 30",IF(E377&gt;1980.1,"M 35",IF(E377&gt;1975.1,"M 40",IF(E377&gt;1970.1,"M 45",IF(E377&gt;1965.1,"M 50",IF(E377&gt;1960.1,"M 55",IF(E377&gt;1955.1,"M 60",IF(E377&gt;1950.1,"M 65",IF(E377&gt;1945.1,"M 70",IF(E377&gt;1940.1,"M 75",IF(E377&gt;1935.1,"M 80")))))))))))</f>
        <v>M 55</v>
      </c>
      <c r="D377" s="42" t="s">
        <v>149</v>
      </c>
      <c r="E377" s="42">
        <v>1965</v>
      </c>
      <c r="F377" s="40" t="s">
        <v>60</v>
      </c>
      <c r="G377" s="106">
        <f>IF(H377=0,"",IF(H377&lt;=55,-55,IF(H377&lt;=61,-61,IF(H377&lt;=67,-67,IF(H377&lt;=73,-73,IF(H377&lt;=81,-81,IF(H377&lt;=89,-89,IF(H377&lt;=96,-96,IF(H377&lt;=102,-102,IF(H377&lt;=109,-109,IF(H377&gt;109,"+109",)))))))))))</f>
        <v>-73</v>
      </c>
      <c r="H377" s="43">
        <v>73</v>
      </c>
      <c r="I377" s="44">
        <v>74</v>
      </c>
      <c r="J377" s="45">
        <v>93</v>
      </c>
      <c r="K377" s="45">
        <v>167</v>
      </c>
      <c r="L377" s="46">
        <v>43890</v>
      </c>
      <c r="M377" s="47" t="s">
        <v>517</v>
      </c>
    </row>
    <row r="378" spans="1:13" ht="14.25" customHeight="1" x14ac:dyDescent="0.25">
      <c r="A378" s="40" t="s">
        <v>384</v>
      </c>
      <c r="B378" s="40" t="s">
        <v>385</v>
      </c>
      <c r="C378" s="41" t="str">
        <f>IF(E378&gt;1985.1,"M 30",IF(E378&gt;1980.1,"M 35",IF(E378&gt;1975.1,"M 40",IF(E378&gt;1970.1,"M 45",IF(E378&gt;1965.1,"M 50",IF(E378&gt;1960.1,"M 55",IF(E378&gt;1955.1,"M 60",IF(E378&gt;1950.1,"M 65",IF(E378&gt;1945.1,"M 70",IF(E378&gt;1940.1,"M 75",IF(E378&gt;1935.1,"M 80")))))))))))</f>
        <v>M 55</v>
      </c>
      <c r="D378" s="42" t="s">
        <v>149</v>
      </c>
      <c r="E378" s="42">
        <v>1965</v>
      </c>
      <c r="F378" s="40" t="s">
        <v>60</v>
      </c>
      <c r="G378" s="106">
        <f>IF(H378=0,"",IF(H378&lt;=55,-55,IF(H378&lt;=61,-61,IF(H378&lt;=67,-67,IF(H378&lt;=73,-73,IF(H378&lt;=81,-81,IF(H378&lt;=89,-89,IF(H378&lt;=96,-96,IF(H378&lt;=102,-102,IF(H378&lt;=109,-109,IF(H378&gt;109,"+109",)))))))))))</f>
        <v>-81</v>
      </c>
      <c r="H378" s="43">
        <v>75</v>
      </c>
      <c r="I378" s="44">
        <v>66</v>
      </c>
      <c r="J378" s="45">
        <v>95</v>
      </c>
      <c r="K378" s="45">
        <v>160</v>
      </c>
      <c r="L378" s="46">
        <v>43869</v>
      </c>
      <c r="M378" s="47" t="s">
        <v>528</v>
      </c>
    </row>
    <row r="379" spans="1:13" ht="14.25" customHeight="1" x14ac:dyDescent="0.25">
      <c r="A379" s="40" t="s">
        <v>389</v>
      </c>
      <c r="B379" s="40" t="s">
        <v>390</v>
      </c>
      <c r="C379" s="41" t="str">
        <f>IF(E379&gt;1985.1,"M 30",IF(E379&gt;1980.1,"M 35",IF(E379&gt;1975.1,"M 40",IF(E379&gt;1970.1,"M 45",IF(E379&gt;1965.1,"M 50",IF(E379&gt;1960.1,"M 55",IF(E379&gt;1955.1,"M 60",IF(E379&gt;1950.1,"M 65",IF(E379&gt;1945.1,"M 70",IF(E379&gt;1940.1,"M 75",IF(E379&gt;1935.1,"M 80")))))))))))</f>
        <v>M 55</v>
      </c>
      <c r="D379" s="42" t="s">
        <v>149</v>
      </c>
      <c r="E379" s="42">
        <v>1964</v>
      </c>
      <c r="F379" s="40" t="s">
        <v>22</v>
      </c>
      <c r="G379" s="106">
        <f>IF(H379=0,"",IF(H379&lt;=55,-55,IF(H379&lt;=61,-61,IF(H379&lt;=67,-67,IF(H379&lt;=73,-73,IF(H379&lt;=81,-81,IF(H379&lt;=89,-89,IF(H379&lt;=96,-96,IF(H379&lt;=102,-102,IF(H379&lt;=109,-109,IF(H379&gt;109,"+109",)))))))))))</f>
        <v>-89</v>
      </c>
      <c r="H379" s="52">
        <v>82.1</v>
      </c>
      <c r="I379" s="53">
        <v>75</v>
      </c>
      <c r="J379" s="54">
        <v>85</v>
      </c>
      <c r="K379" s="54">
        <v>160</v>
      </c>
      <c r="L379" s="55">
        <v>43883</v>
      </c>
      <c r="M379" s="56" t="s">
        <v>545</v>
      </c>
    </row>
    <row r="380" spans="1:13" ht="14.25" customHeight="1" thickBot="1" x14ac:dyDescent="0.3">
      <c r="A380" s="32" t="s">
        <v>388</v>
      </c>
      <c r="B380" s="32" t="s">
        <v>333</v>
      </c>
      <c r="C380" s="33" t="str">
        <f>IF(E380&gt;1985.1,"M 30",IF(E380&gt;1980.1,"M 35",IF(E380&gt;1975.1,"M 40",IF(E380&gt;1970.1,"M 45",IF(E380&gt;1965.1,"M 50",IF(E380&gt;1960.1,"M 55",IF(E380&gt;1955.1,"M 60",IF(E380&gt;1950.1,"M 65",IF(E380&gt;1945.1,"M 70",IF(E380&gt;1940.1,"M 75",IF(E380&gt;1935.1,"M 80")))))))))))</f>
        <v>M 55</v>
      </c>
      <c r="D380" s="34" t="s">
        <v>149</v>
      </c>
      <c r="E380" s="34">
        <v>1964</v>
      </c>
      <c r="F380" s="32" t="s">
        <v>68</v>
      </c>
      <c r="G380" s="49">
        <f>IF(H380=0,"",IF(H380&lt;=55,-55,IF(H380&lt;=61,-61,IF(H380&lt;=67,-67,IF(H380&lt;=73,-73,IF(H380&lt;=81,-81,IF(H380&lt;=89,-89,IF(H380&lt;=96,-96,IF(H380&lt;=102,-102,IF(H380&lt;=109,-109,IF(H380&gt;109,"+109",)))))))))))</f>
        <v>-96</v>
      </c>
      <c r="H380" s="35">
        <v>91</v>
      </c>
      <c r="I380" s="36">
        <v>56</v>
      </c>
      <c r="J380" s="37">
        <v>72</v>
      </c>
      <c r="K380" s="37">
        <v>126</v>
      </c>
      <c r="L380" s="38">
        <v>43855</v>
      </c>
      <c r="M380" s="39" t="s">
        <v>528</v>
      </c>
    </row>
    <row r="381" spans="1:13" ht="14.25" hidden="1" customHeight="1" x14ac:dyDescent="0.3">
      <c r="A381" s="40" t="s">
        <v>391</v>
      </c>
      <c r="B381" s="40" t="s">
        <v>392</v>
      </c>
      <c r="C381" s="41" t="str">
        <f t="shared" si="49"/>
        <v>M 55</v>
      </c>
      <c r="D381" s="42" t="s">
        <v>149</v>
      </c>
      <c r="E381" s="42">
        <v>1963</v>
      </c>
      <c r="F381" s="40" t="s">
        <v>22</v>
      </c>
      <c r="G381" s="49" t="str">
        <f t="shared" si="50"/>
        <v/>
      </c>
      <c r="H381" s="43"/>
      <c r="I381" s="44"/>
      <c r="J381" s="45"/>
      <c r="K381" s="45"/>
      <c r="L381" s="46"/>
      <c r="M381" s="47"/>
    </row>
    <row r="382" spans="1:13" ht="14.25" hidden="1" customHeight="1" x14ac:dyDescent="0.3">
      <c r="A382" s="40" t="s">
        <v>393</v>
      </c>
      <c r="B382" s="40" t="s">
        <v>394</v>
      </c>
      <c r="C382" s="41" t="str">
        <f t="shared" si="49"/>
        <v>M 55</v>
      </c>
      <c r="D382" s="42" t="s">
        <v>149</v>
      </c>
      <c r="E382" s="42">
        <v>1961</v>
      </c>
      <c r="F382" s="40" t="s">
        <v>30</v>
      </c>
      <c r="G382" s="49" t="str">
        <f t="shared" si="50"/>
        <v/>
      </c>
      <c r="H382" s="43"/>
      <c r="I382" s="44"/>
      <c r="J382" s="45"/>
      <c r="K382" s="45"/>
      <c r="L382" s="46"/>
      <c r="M382" s="47"/>
    </row>
    <row r="383" spans="1:13" ht="14.25" hidden="1" customHeight="1" x14ac:dyDescent="0.3">
      <c r="A383" s="23" t="s">
        <v>395</v>
      </c>
      <c r="B383" s="23" t="s">
        <v>250</v>
      </c>
      <c r="C383" s="41" t="str">
        <f t="shared" si="49"/>
        <v>M 60</v>
      </c>
      <c r="D383" s="25" t="s">
        <v>149</v>
      </c>
      <c r="E383" s="25">
        <v>1960</v>
      </c>
      <c r="F383" s="23" t="s">
        <v>63</v>
      </c>
      <c r="G383" s="49" t="str">
        <f t="shared" si="50"/>
        <v/>
      </c>
      <c r="H383" s="27"/>
      <c r="I383" s="28"/>
      <c r="J383" s="29"/>
      <c r="K383" s="29"/>
      <c r="L383" s="46"/>
      <c r="M383" s="47"/>
    </row>
    <row r="384" spans="1:13" ht="14.25" hidden="1" customHeight="1" thickBot="1" x14ac:dyDescent="0.3">
      <c r="A384" s="32" t="s">
        <v>143</v>
      </c>
      <c r="B384" s="32" t="s">
        <v>210</v>
      </c>
      <c r="C384" s="41" t="str">
        <f t="shared" si="49"/>
        <v>M 55</v>
      </c>
      <c r="D384" s="34" t="s">
        <v>149</v>
      </c>
      <c r="E384" s="34">
        <v>1963</v>
      </c>
      <c r="F384" s="32" t="s">
        <v>100</v>
      </c>
      <c r="G384" s="49" t="str">
        <f t="shared" si="50"/>
        <v/>
      </c>
      <c r="H384" s="35"/>
      <c r="I384" s="36"/>
      <c r="J384" s="37"/>
      <c r="K384" s="37"/>
      <c r="L384" s="86"/>
      <c r="M384" s="87"/>
    </row>
    <row r="385" spans="1:13" ht="14.25" customHeight="1" thickBot="1" x14ac:dyDescent="0.3">
      <c r="A385" s="81" t="s">
        <v>396</v>
      </c>
      <c r="B385" s="81" t="s">
        <v>354</v>
      </c>
      <c r="C385" s="88" t="str">
        <f t="shared" si="49"/>
        <v>M 60</v>
      </c>
      <c r="D385" s="82" t="s">
        <v>149</v>
      </c>
      <c r="E385" s="82">
        <v>1957</v>
      </c>
      <c r="F385" s="81" t="s">
        <v>63</v>
      </c>
      <c r="G385" s="109">
        <f t="shared" si="50"/>
        <v>-73</v>
      </c>
      <c r="H385" s="83">
        <v>73</v>
      </c>
      <c r="I385" s="84">
        <v>58</v>
      </c>
      <c r="J385" s="85">
        <v>80</v>
      </c>
      <c r="K385" s="85">
        <v>138</v>
      </c>
      <c r="L385" s="86">
        <v>43869</v>
      </c>
      <c r="M385" s="87" t="s">
        <v>528</v>
      </c>
    </row>
    <row r="386" spans="1:13" ht="15.75" hidden="1" customHeight="1" thickBot="1" x14ac:dyDescent="0.3">
      <c r="A386" s="81" t="s">
        <v>397</v>
      </c>
      <c r="B386" s="81" t="s">
        <v>398</v>
      </c>
      <c r="C386" s="88" t="str">
        <f t="shared" si="49"/>
        <v>M 60</v>
      </c>
      <c r="D386" s="82" t="s">
        <v>149</v>
      </c>
      <c r="E386" s="82">
        <v>1958</v>
      </c>
      <c r="F386" s="81" t="s">
        <v>125</v>
      </c>
      <c r="G386" s="107" t="str">
        <f t="shared" si="50"/>
        <v/>
      </c>
      <c r="H386" s="83"/>
      <c r="I386" s="84"/>
      <c r="J386" s="85"/>
      <c r="K386" s="85"/>
      <c r="L386" s="86"/>
      <c r="M386" s="87"/>
    </row>
    <row r="387" spans="1:13" ht="16.5" hidden="1" customHeight="1" x14ac:dyDescent="0.3">
      <c r="A387" s="40" t="s">
        <v>399</v>
      </c>
      <c r="B387" s="40" t="s">
        <v>338</v>
      </c>
      <c r="C387" s="41" t="str">
        <f t="shared" si="49"/>
        <v>M 65</v>
      </c>
      <c r="D387" s="42" t="s">
        <v>149</v>
      </c>
      <c r="E387" s="42">
        <v>1953</v>
      </c>
      <c r="F387" s="40" t="s">
        <v>400</v>
      </c>
      <c r="G387" s="49" t="str">
        <f t="shared" si="50"/>
        <v/>
      </c>
      <c r="H387" s="43"/>
      <c r="I387" s="44"/>
      <c r="J387" s="45"/>
      <c r="K387" s="45"/>
      <c r="L387" s="46"/>
      <c r="M387" s="47"/>
    </row>
    <row r="388" spans="1:13" ht="16.5" hidden="1" customHeight="1" x14ac:dyDescent="0.3">
      <c r="A388" s="23" t="s">
        <v>401</v>
      </c>
      <c r="B388" s="23" t="s">
        <v>402</v>
      </c>
      <c r="C388" s="41" t="str">
        <f t="shared" si="49"/>
        <v>M 60</v>
      </c>
      <c r="D388" s="25" t="s">
        <v>149</v>
      </c>
      <c r="E388" s="25">
        <v>1956</v>
      </c>
      <c r="F388" s="23" t="s">
        <v>30</v>
      </c>
      <c r="G388" s="49" t="str">
        <f t="shared" si="50"/>
        <v/>
      </c>
      <c r="H388" s="27"/>
      <c r="I388" s="28"/>
      <c r="J388" s="29"/>
      <c r="K388" s="29"/>
      <c r="L388" s="30"/>
      <c r="M388" s="31"/>
    </row>
    <row r="389" spans="1:13" ht="16.5" hidden="1" customHeight="1" thickBot="1" x14ac:dyDescent="0.3">
      <c r="A389" s="32" t="s">
        <v>403</v>
      </c>
      <c r="B389" s="32" t="s">
        <v>404</v>
      </c>
      <c r="C389" s="41" t="str">
        <f t="shared" si="49"/>
        <v>M 65</v>
      </c>
      <c r="D389" s="34" t="s">
        <v>149</v>
      </c>
      <c r="E389" s="34">
        <v>1954</v>
      </c>
      <c r="F389" s="32" t="s">
        <v>30</v>
      </c>
      <c r="G389" s="49" t="str">
        <f t="shared" si="50"/>
        <v/>
      </c>
      <c r="H389" s="35"/>
      <c r="I389" s="36"/>
      <c r="J389" s="37"/>
      <c r="K389" s="37"/>
      <c r="L389" s="38"/>
      <c r="M389" s="39"/>
    </row>
    <row r="390" spans="1:13" ht="15.75" customHeight="1" thickBot="1" x14ac:dyDescent="0.3">
      <c r="A390" s="62" t="s">
        <v>405</v>
      </c>
      <c r="B390" s="62" t="s">
        <v>338</v>
      </c>
      <c r="C390" s="33" t="str">
        <f t="shared" si="49"/>
        <v>M 70</v>
      </c>
      <c r="D390" s="63" t="s">
        <v>149</v>
      </c>
      <c r="E390" s="63">
        <v>1948</v>
      </c>
      <c r="F390" s="62" t="s">
        <v>60</v>
      </c>
      <c r="G390" s="49">
        <f t="shared" si="50"/>
        <v>-73</v>
      </c>
      <c r="H390" s="64">
        <v>72.400000000000006</v>
      </c>
      <c r="I390" s="65">
        <v>55</v>
      </c>
      <c r="J390" s="66">
        <v>70</v>
      </c>
      <c r="K390" s="66">
        <v>125</v>
      </c>
      <c r="L390" s="67">
        <v>43869</v>
      </c>
      <c r="M390" s="68" t="s">
        <v>528</v>
      </c>
    </row>
    <row r="391" spans="1:13" ht="14.25" customHeight="1" thickBot="1" x14ac:dyDescent="0.3">
      <c r="A391" s="81" t="s">
        <v>406</v>
      </c>
      <c r="B391" s="81" t="s">
        <v>407</v>
      </c>
      <c r="C391" s="88" t="str">
        <f t="shared" si="49"/>
        <v>M 75</v>
      </c>
      <c r="D391" s="82" t="s">
        <v>149</v>
      </c>
      <c r="E391" s="82">
        <v>1943</v>
      </c>
      <c r="F391" s="81" t="s">
        <v>63</v>
      </c>
      <c r="G391" s="49">
        <f t="shared" si="50"/>
        <v>-73</v>
      </c>
      <c r="H391" s="83">
        <v>70.900000000000006</v>
      </c>
      <c r="I391" s="84">
        <v>43</v>
      </c>
      <c r="J391" s="85">
        <v>57</v>
      </c>
      <c r="K391" s="85">
        <v>100</v>
      </c>
      <c r="L391" s="86">
        <v>43869</v>
      </c>
      <c r="M391" s="87" t="s">
        <v>528</v>
      </c>
    </row>
    <row r="392" spans="1:13" ht="14.25" customHeight="1" x14ac:dyDescent="0.25">
      <c r="A392" s="40" t="s">
        <v>82</v>
      </c>
      <c r="B392" s="40" t="s">
        <v>414</v>
      </c>
      <c r="C392" s="41" t="str">
        <f>IF(E392&gt;1985.1,"M 30",IF(E392&gt;1980.1,"M 35",IF(E392&gt;1975.1,"M 40",IF(E392&gt;1970.1,"M 45",IF(E392&gt;1965.1,"M 50",IF(E392&gt;1960.1,"M 55",IF(E392&gt;1955.1,"M 60",IF(E392&gt;1950.1,"M 65",IF(E392&gt;1945.1,"M 70",IF(E392&gt;1940.1,"M 75",IF(E392&gt;1935.1,"M 80")))))))))))</f>
        <v>M 80</v>
      </c>
      <c r="D392" s="42" t="s">
        <v>149</v>
      </c>
      <c r="E392" s="42">
        <v>1937</v>
      </c>
      <c r="F392" s="40" t="s">
        <v>60</v>
      </c>
      <c r="G392" s="108">
        <f t="shared" si="50"/>
        <v>-89</v>
      </c>
      <c r="H392" s="43">
        <v>87</v>
      </c>
      <c r="I392" s="44">
        <v>44</v>
      </c>
      <c r="J392" s="45">
        <v>55</v>
      </c>
      <c r="K392" s="45">
        <v>97</v>
      </c>
      <c r="L392" s="46">
        <v>43855</v>
      </c>
      <c r="M392" s="47" t="s">
        <v>528</v>
      </c>
    </row>
    <row r="393" spans="1:13" ht="14.25" hidden="1" customHeight="1" x14ac:dyDescent="0.3">
      <c r="A393" s="81" t="s">
        <v>410</v>
      </c>
      <c r="B393" s="81" t="s">
        <v>411</v>
      </c>
      <c r="C393" s="41" t="str">
        <f>IF(E393&gt;1985.1,"M 30",IF(E393&gt;1980.1,"M 35",IF(E393&gt;1975.1,"M 40",IF(E393&gt;1970.1,"M 45",IF(E393&gt;1965.1,"M 50",IF(E393&gt;1960.1,"M 55",IF(E393&gt;1955.1,"M 60",IF(E393&gt;1950.1,"M 65",IF(E393&gt;1945.1,"M 70",IF(E393&gt;1940.1,"M 75",IF(E393&gt;1935.1,"M 80")))))))))))</f>
        <v>M 80</v>
      </c>
      <c r="D393" s="82" t="s">
        <v>149</v>
      </c>
      <c r="E393" s="82">
        <v>1939</v>
      </c>
      <c r="F393" s="81" t="s">
        <v>350</v>
      </c>
      <c r="G393" s="107" t="str">
        <f t="shared" si="50"/>
        <v/>
      </c>
      <c r="H393" s="83"/>
      <c r="I393" s="84"/>
      <c r="J393" s="85"/>
      <c r="K393" s="85"/>
      <c r="L393" s="86"/>
      <c r="M393" s="87"/>
    </row>
    <row r="394" spans="1:13" ht="14.25" hidden="1" customHeight="1" x14ac:dyDescent="0.3">
      <c r="A394" s="23" t="s">
        <v>412</v>
      </c>
      <c r="B394" s="23" t="s">
        <v>413</v>
      </c>
      <c r="C394" s="41" t="str">
        <f>IF(E394&gt;1985.1,"M 30",IF(E394&gt;1980.1,"M 35",IF(E394&gt;1975.1,"M 40",IF(E394&gt;1970.1,"M 45",IF(E394&gt;1965.1,"M 50",IF(E394&gt;1960.1,"M 55",IF(E394&gt;1955.1,"M 60",IF(E394&gt;1950.1,"M 65",IF(E394&gt;1945.1,"M 70",IF(E394&gt;1940.1,"M 75",IF(E394&gt;1935.1,"M 80")))))))))))</f>
        <v>M 80</v>
      </c>
      <c r="D394" s="25" t="s">
        <v>149</v>
      </c>
      <c r="E394" s="25">
        <v>1936</v>
      </c>
      <c r="F394" s="23" t="s">
        <v>277</v>
      </c>
      <c r="G394" s="106" t="str">
        <f t="shared" si="50"/>
        <v/>
      </c>
      <c r="H394" s="27"/>
      <c r="I394" s="28"/>
      <c r="J394" s="29"/>
      <c r="K394" s="29"/>
      <c r="L394" s="30"/>
      <c r="M394" s="31"/>
    </row>
    <row r="395" spans="1:13" ht="15" customHeight="1" x14ac:dyDescent="0.25">
      <c r="A395" s="40" t="s">
        <v>408</v>
      </c>
      <c r="B395" s="40" t="s">
        <v>409</v>
      </c>
      <c r="C395" s="41" t="str">
        <f>IF(E395&gt;1985.1,"M 30",IF(E395&gt;1980.1,"M 35",IF(E395&gt;1975.1,"M 40",IF(E395&gt;1970.1,"M 45",IF(E395&gt;1965.1,"M 50",IF(E395&gt;1960.1,"M 55",IF(E395&gt;1955.1,"M 60",IF(E395&gt;1950.1,"M 65",IF(E395&gt;1945.1,"M 70",IF(E395&gt;1940.1,"M 75",IF(E395&gt;1935.1,"M 80")))))))))))</f>
        <v>M 80</v>
      </c>
      <c r="D395" s="42" t="s">
        <v>149</v>
      </c>
      <c r="E395" s="42">
        <v>1940</v>
      </c>
      <c r="F395" s="40" t="s">
        <v>277</v>
      </c>
      <c r="G395" s="105">
        <f t="shared" si="50"/>
        <v>-96</v>
      </c>
      <c r="H395" s="43">
        <v>91</v>
      </c>
      <c r="I395" s="44">
        <v>57</v>
      </c>
      <c r="J395" s="45">
        <v>63</v>
      </c>
      <c r="K395" s="45">
        <v>120</v>
      </c>
      <c r="L395" s="46">
        <v>43855</v>
      </c>
      <c r="M395" s="47" t="s">
        <v>528</v>
      </c>
    </row>
    <row r="396" spans="1:13" ht="17.25" hidden="1" customHeight="1" x14ac:dyDescent="0.25">
      <c r="A396" s="23" t="s">
        <v>415</v>
      </c>
      <c r="B396" s="23" t="s">
        <v>416</v>
      </c>
      <c r="C396" s="41" t="str">
        <f t="shared" ref="C396" si="53">IF(E396&gt;1982.1,"M 30",IF(E396&gt;1977.1,"M 35",IF(E396&gt;1972.1,"M 40",IF(E396&gt;1967.1,"M 45",IF(E396&gt;1962.1,"M 50",IF(E396&gt;1957.1,"M 55",IF(E396&gt;1952.1,"M 60",IF(E396&gt;1947.1,"M 65",IF(E396&gt;1942.1,"M 70",IF(E396&gt;1937.1,"M 75",IF(E396&gt;1932.1,"M 80")))))))))))</f>
        <v>M 75</v>
      </c>
      <c r="D396" s="25" t="s">
        <v>149</v>
      </c>
      <c r="E396" s="25">
        <v>1938</v>
      </c>
      <c r="F396" s="23" t="s">
        <v>277</v>
      </c>
      <c r="G396" s="111"/>
      <c r="H396" s="27"/>
      <c r="I396" s="28"/>
      <c r="J396" s="29"/>
      <c r="K396" s="29"/>
      <c r="L396" s="30"/>
      <c r="M396" s="31"/>
    </row>
    <row r="397" spans="1:13" ht="17.25" hidden="1" customHeight="1" x14ac:dyDescent="0.25">
      <c r="A397" s="23" t="s">
        <v>410</v>
      </c>
      <c r="B397" s="23" t="s">
        <v>411</v>
      </c>
      <c r="C397" s="41" t="str">
        <f t="shared" ref="C397" si="54">IF(E397&gt;1977.1,"M 30",IF(E397&gt;1972.1,"M 35",IF(E397&gt;1967.1,"M 40",IF(E397&gt;1962.1,"M 45",IF(E397&gt;1957.1,"M 50",IF(E397&gt;1952.1,"M 55",IF(E397&gt;1947.1,"M 60",IF(E397&gt;1942.1,"M 65",IF(E397&gt;1922.1,"M 70","")))))))))</f>
        <v>M 70</v>
      </c>
      <c r="D397" s="25" t="s">
        <v>149</v>
      </c>
      <c r="E397" s="25">
        <v>1939</v>
      </c>
      <c r="F397" s="23" t="s">
        <v>350</v>
      </c>
      <c r="G397" s="26"/>
      <c r="H397" s="27"/>
      <c r="I397" s="28"/>
      <c r="J397" s="29"/>
      <c r="K397" s="29"/>
      <c r="L397" s="30"/>
      <c r="M397" s="31"/>
    </row>
    <row r="398" spans="1:13" ht="17.25" hidden="1" customHeight="1" x14ac:dyDescent="0.25">
      <c r="A398" s="23" t="s">
        <v>412</v>
      </c>
      <c r="B398" s="23" t="s">
        <v>413</v>
      </c>
      <c r="C398" s="24" t="str">
        <f>IF(E398&gt;1977.1,"M 1",IF(E398&gt;1972.1,"M 2",IF(E398&gt;1967.1,"M 3",IF(E398&gt;1962.1,"M 4",IF(E398&gt;1957.1,"M 5",IF(E398&gt;1952.1,"M 6",IF(E398&gt;1947.1,"M 7",IF(E398&gt;1942.1,"M 8",IF(E398&gt;1922.1,"M 9","")))))))))</f>
        <v>M 9</v>
      </c>
      <c r="D398" s="25" t="s">
        <v>149</v>
      </c>
      <c r="E398" s="25">
        <v>1936</v>
      </c>
      <c r="F398" s="23" t="s">
        <v>277</v>
      </c>
      <c r="G398" s="26"/>
      <c r="H398" s="27"/>
      <c r="I398" s="28"/>
      <c r="J398" s="29"/>
      <c r="K398" s="29"/>
      <c r="L398" s="30"/>
      <c r="M398" s="31"/>
    </row>
    <row r="399" spans="1:13" s="97" customFormat="1" ht="17.25" customHeight="1" x14ac:dyDescent="0.25">
      <c r="A399" s="89"/>
      <c r="B399" s="89"/>
      <c r="C399" s="90"/>
      <c r="D399" s="91"/>
      <c r="E399" s="91"/>
      <c r="F399" s="89"/>
      <c r="G399" s="110"/>
      <c r="H399" s="93"/>
      <c r="I399" s="94"/>
      <c r="J399" s="95"/>
      <c r="K399" s="95"/>
      <c r="L399" s="96"/>
      <c r="M399" s="89"/>
    </row>
    <row r="400" spans="1:13" s="97" customFormat="1" x14ac:dyDescent="0.25">
      <c r="A400" s="89"/>
      <c r="B400" s="89"/>
      <c r="C400" s="90"/>
      <c r="D400" s="91"/>
      <c r="E400" s="91"/>
      <c r="F400" s="89"/>
      <c r="G400" s="92"/>
      <c r="H400" s="93"/>
      <c r="I400" s="94"/>
      <c r="J400" s="95"/>
      <c r="K400" s="95"/>
      <c r="L400" s="96"/>
      <c r="M400" s="89"/>
    </row>
    <row r="401" spans="1:13" s="97" customFormat="1" x14ac:dyDescent="0.25">
      <c r="A401" s="89"/>
      <c r="B401" s="89"/>
      <c r="C401" s="90"/>
      <c r="D401" s="91"/>
      <c r="E401" s="91"/>
      <c r="F401" s="89"/>
      <c r="G401" s="92"/>
      <c r="H401" s="93"/>
      <c r="I401" s="94"/>
      <c r="J401" s="95"/>
      <c r="K401" s="95"/>
      <c r="L401" s="96"/>
      <c r="M401" s="89"/>
    </row>
    <row r="402" spans="1:13" s="97" customFormat="1" x14ac:dyDescent="0.25">
      <c r="A402" s="89"/>
      <c r="B402" s="89"/>
      <c r="C402" s="90"/>
      <c r="D402" s="91"/>
      <c r="E402" s="91"/>
      <c r="F402" s="89"/>
      <c r="G402" s="92"/>
      <c r="H402" s="93"/>
      <c r="I402" s="94"/>
      <c r="J402" s="95"/>
      <c r="K402" s="95"/>
      <c r="L402" s="96"/>
      <c r="M402" s="89"/>
    </row>
    <row r="403" spans="1:13" s="97" customFormat="1" x14ac:dyDescent="0.25">
      <c r="A403" s="89"/>
      <c r="B403" s="89"/>
      <c r="C403" s="90"/>
      <c r="D403" s="91"/>
      <c r="E403" s="91"/>
      <c r="F403" s="89"/>
      <c r="G403" s="92"/>
      <c r="H403" s="93"/>
      <c r="I403" s="94"/>
      <c r="J403" s="95"/>
      <c r="K403" s="95"/>
      <c r="L403" s="96"/>
      <c r="M403" s="89"/>
    </row>
    <row r="404" spans="1:13" s="97" customFormat="1" x14ac:dyDescent="0.25">
      <c r="A404" s="89"/>
      <c r="B404" s="89"/>
      <c r="C404" s="90"/>
      <c r="D404" s="91"/>
      <c r="E404" s="91"/>
      <c r="F404" s="89"/>
      <c r="G404" s="92"/>
      <c r="H404" s="93"/>
      <c r="I404" s="94"/>
      <c r="J404" s="95"/>
      <c r="K404" s="95"/>
      <c r="L404" s="96"/>
      <c r="M404" s="89"/>
    </row>
    <row r="405" spans="1:13" s="97" customFormat="1" x14ac:dyDescent="0.25">
      <c r="A405" s="89"/>
      <c r="B405" s="89"/>
      <c r="C405" s="90"/>
      <c r="D405" s="91"/>
      <c r="E405" s="91"/>
      <c r="F405" s="89"/>
      <c r="G405" s="92"/>
      <c r="H405" s="93"/>
      <c r="I405" s="94"/>
      <c r="J405" s="95"/>
      <c r="K405" s="95"/>
      <c r="L405" s="96"/>
      <c r="M405" s="89"/>
    </row>
    <row r="406" spans="1:13" s="97" customFormat="1" x14ac:dyDescent="0.25">
      <c r="A406" s="89"/>
      <c r="B406" s="89"/>
      <c r="C406" s="90"/>
      <c r="D406" s="91"/>
      <c r="E406" s="91"/>
      <c r="F406" s="89"/>
      <c r="G406" s="92"/>
      <c r="H406" s="93"/>
      <c r="I406" s="94"/>
      <c r="J406" s="95"/>
      <c r="K406" s="95"/>
      <c r="L406" s="96"/>
      <c r="M406" s="89"/>
    </row>
    <row r="407" spans="1:13" s="97" customFormat="1" x14ac:dyDescent="0.25">
      <c r="A407" s="89"/>
      <c r="B407" s="89"/>
      <c r="C407" s="90"/>
      <c r="D407" s="91"/>
      <c r="E407" s="91"/>
      <c r="F407" s="89"/>
      <c r="G407" s="92"/>
      <c r="H407" s="93"/>
      <c r="I407" s="94"/>
      <c r="J407" s="95"/>
      <c r="K407" s="95"/>
      <c r="L407" s="96"/>
      <c r="M407" s="89"/>
    </row>
    <row r="408" spans="1:13" s="97" customFormat="1" x14ac:dyDescent="0.25">
      <c r="A408" s="89"/>
      <c r="B408" s="89"/>
      <c r="C408" s="90"/>
      <c r="D408" s="91"/>
      <c r="E408" s="91"/>
      <c r="F408" s="89"/>
      <c r="G408" s="92"/>
      <c r="H408" s="93"/>
      <c r="I408" s="94"/>
      <c r="J408" s="95"/>
      <c r="K408" s="95"/>
      <c r="L408" s="96"/>
      <c r="M408" s="89"/>
    </row>
    <row r="409" spans="1:13" s="97" customFormat="1" x14ac:dyDescent="0.25">
      <c r="A409" s="89"/>
      <c r="B409" s="89"/>
      <c r="C409" s="90"/>
      <c r="D409" s="91"/>
      <c r="E409" s="91"/>
      <c r="F409" s="89"/>
      <c r="G409" s="92"/>
      <c r="H409" s="93"/>
      <c r="I409" s="94"/>
      <c r="J409" s="95"/>
      <c r="K409" s="95"/>
      <c r="L409" s="96"/>
      <c r="M409" s="89"/>
    </row>
    <row r="410" spans="1:13" s="97" customFormat="1" x14ac:dyDescent="0.25">
      <c r="A410" s="89"/>
      <c r="B410" s="89"/>
      <c r="C410" s="90"/>
      <c r="D410" s="91"/>
      <c r="E410" s="91"/>
      <c r="F410" s="89"/>
      <c r="G410" s="92"/>
      <c r="H410" s="93"/>
      <c r="I410" s="94"/>
      <c r="J410" s="95"/>
      <c r="K410" s="95"/>
      <c r="L410" s="96"/>
      <c r="M410" s="89"/>
    </row>
    <row r="411" spans="1:13" s="97" customFormat="1" x14ac:dyDescent="0.25">
      <c r="A411" s="89"/>
      <c r="B411" s="89"/>
      <c r="C411" s="90"/>
      <c r="D411" s="91"/>
      <c r="E411" s="91"/>
      <c r="F411" s="89"/>
      <c r="G411" s="92"/>
      <c r="H411" s="93"/>
      <c r="I411" s="94"/>
      <c r="J411" s="95"/>
      <c r="K411" s="95"/>
      <c r="L411" s="96"/>
      <c r="M411" s="89"/>
    </row>
    <row r="412" spans="1:13" s="97" customFormat="1" x14ac:dyDescent="0.25">
      <c r="A412" s="89"/>
      <c r="B412" s="89"/>
      <c r="C412" s="90"/>
      <c r="D412" s="91"/>
      <c r="E412" s="91"/>
      <c r="F412" s="89"/>
      <c r="G412" s="92"/>
      <c r="H412" s="93"/>
      <c r="I412" s="94"/>
      <c r="J412" s="95"/>
      <c r="K412" s="95"/>
      <c r="L412" s="96"/>
      <c r="M412" s="89"/>
    </row>
    <row r="413" spans="1:13" s="97" customFormat="1" x14ac:dyDescent="0.25">
      <c r="A413" s="89"/>
      <c r="B413" s="89"/>
      <c r="C413" s="90"/>
      <c r="D413" s="91"/>
      <c r="E413" s="91"/>
      <c r="F413" s="89"/>
      <c r="G413" s="92"/>
      <c r="H413" s="93"/>
      <c r="I413" s="94"/>
      <c r="J413" s="95"/>
      <c r="K413" s="95"/>
      <c r="L413" s="96"/>
      <c r="M413" s="89"/>
    </row>
    <row r="414" spans="1:13" s="97" customFormat="1" x14ac:dyDescent="0.25">
      <c r="A414" s="89"/>
      <c r="B414" s="89"/>
      <c r="C414" s="90"/>
      <c r="D414" s="91"/>
      <c r="E414" s="91"/>
      <c r="F414" s="89"/>
      <c r="G414" s="92"/>
      <c r="H414" s="93"/>
      <c r="I414" s="94"/>
      <c r="J414" s="95"/>
      <c r="K414" s="95"/>
      <c r="L414" s="96"/>
      <c r="M414" s="89"/>
    </row>
    <row r="415" spans="1:13" s="97" customFormat="1" x14ac:dyDescent="0.25">
      <c r="A415" s="89"/>
      <c r="B415" s="89"/>
      <c r="C415" s="90"/>
      <c r="D415" s="91"/>
      <c r="E415" s="91"/>
      <c r="F415" s="89"/>
      <c r="G415" s="92"/>
      <c r="H415" s="93"/>
      <c r="I415" s="94"/>
      <c r="J415" s="95"/>
      <c r="K415" s="95"/>
      <c r="L415" s="96"/>
      <c r="M415" s="89"/>
    </row>
    <row r="416" spans="1:13" s="97" customFormat="1" x14ac:dyDescent="0.25">
      <c r="A416" s="89"/>
      <c r="B416" s="89"/>
      <c r="C416" s="90"/>
      <c r="D416" s="91"/>
      <c r="E416" s="91"/>
      <c r="F416" s="89"/>
      <c r="G416" s="92"/>
      <c r="H416" s="93"/>
      <c r="I416" s="94"/>
      <c r="J416" s="95"/>
      <c r="K416" s="95"/>
      <c r="L416" s="96"/>
      <c r="M416" s="89"/>
    </row>
    <row r="417" spans="1:13" s="97" customFormat="1" x14ac:dyDescent="0.25">
      <c r="A417" s="89"/>
      <c r="B417" s="89"/>
      <c r="C417" s="90"/>
      <c r="D417" s="91"/>
      <c r="E417" s="91"/>
      <c r="F417" s="89"/>
      <c r="G417" s="92"/>
      <c r="H417" s="93"/>
      <c r="I417" s="94"/>
      <c r="J417" s="95"/>
      <c r="K417" s="95"/>
      <c r="L417" s="96"/>
      <c r="M417" s="89"/>
    </row>
    <row r="418" spans="1:13" s="97" customFormat="1" x14ac:dyDescent="0.25">
      <c r="A418" s="89"/>
      <c r="B418" s="89"/>
      <c r="C418" s="90"/>
      <c r="D418" s="91"/>
      <c r="E418" s="91"/>
      <c r="F418" s="89"/>
      <c r="G418" s="92"/>
      <c r="H418" s="93"/>
      <c r="I418" s="94"/>
      <c r="J418" s="95"/>
      <c r="K418" s="95"/>
      <c r="L418" s="96"/>
      <c r="M418" s="89"/>
    </row>
    <row r="424" spans="1:13" x14ac:dyDescent="0.25">
      <c r="A424" s="89"/>
      <c r="B424" s="89"/>
      <c r="C424" s="90"/>
      <c r="D424" s="91"/>
      <c r="E424" s="91"/>
      <c r="F424" s="89"/>
      <c r="G424" s="92"/>
      <c r="H424" s="93"/>
      <c r="I424" s="94"/>
      <c r="J424" s="95"/>
      <c r="K424" s="95"/>
      <c r="L424" s="96"/>
      <c r="M424" s="89"/>
    </row>
  </sheetData>
  <sortState ref="A187:O193">
    <sortCondition descending="1" ref="G187:G193"/>
    <sortCondition descending="1" ref="K187:K193"/>
  </sortState>
  <mergeCells count="13">
    <mergeCell ref="L5:M5"/>
    <mergeCell ref="A7:M7"/>
    <mergeCell ref="A127:M127"/>
    <mergeCell ref="A1:K1"/>
    <mergeCell ref="A3:F3"/>
    <mergeCell ref="H3:I3"/>
    <mergeCell ref="A5:A6"/>
    <mergeCell ref="B5:B6"/>
    <mergeCell ref="C5:C6"/>
    <mergeCell ref="E5:E6"/>
    <mergeCell ref="F5:F6"/>
    <mergeCell ref="G5:G6"/>
    <mergeCell ref="I5:K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Renner</dc:creator>
  <cp:lastModifiedBy>Renner</cp:lastModifiedBy>
  <dcterms:created xsi:type="dcterms:W3CDTF">2018-10-22T09:33:59Z</dcterms:created>
  <dcterms:modified xsi:type="dcterms:W3CDTF">2020-10-13T05:10:10Z</dcterms:modified>
</cp:coreProperties>
</file>