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15" windowWidth="15330" windowHeight="4575" tabRatio="881" activeTab="5"/>
  </bookViews>
  <sheets>
    <sheet name="Gruppe 1" sheetId="1" r:id="rId1"/>
    <sheet name="Gruppe 2" sheetId="2" r:id="rId2"/>
    <sheet name="Gruppe 3" sheetId="3" r:id="rId3"/>
    <sheet name="Gruppe 4" sheetId="4" r:id="rId4"/>
    <sheet name="Gruppe 5" sheetId="5" r:id="rId5"/>
    <sheet name="Länderwertung" sheetId="6" r:id="rId6"/>
    <sheet name="Länderpunkte" sheetId="7" r:id="rId7"/>
  </sheets>
  <definedNames>
    <definedName name="_xlnm.Print_Titles" localSheetId="0">'Gruppe 1'!$1:$3</definedName>
    <definedName name="_xlnm.Print_Titles" localSheetId="1">'Gruppe 2'!$1:$3</definedName>
    <definedName name="_xlnm.Print_Titles" localSheetId="2">'Gruppe 3'!$1:$3</definedName>
    <definedName name="_xlnm.Print_Titles" localSheetId="3">'Gruppe 4'!$1:$3</definedName>
    <definedName name="_xlnm.Print_Titles" localSheetId="4">'Gruppe 5'!$1:$3</definedName>
  </definedNames>
  <calcPr fullCalcOnLoad="1"/>
</workbook>
</file>

<file path=xl/sharedStrings.xml><?xml version="1.0" encoding="utf-8"?>
<sst xmlns="http://schemas.openxmlformats.org/spreadsheetml/2006/main" count="314" uniqueCount="99">
  <si>
    <t>Name</t>
  </si>
  <si>
    <t>KG</t>
  </si>
  <si>
    <t>Last</t>
  </si>
  <si>
    <t>Pkt</t>
  </si>
  <si>
    <t>Reißen</t>
  </si>
  <si>
    <t>1.Versuch</t>
  </si>
  <si>
    <t>2.Versuch</t>
  </si>
  <si>
    <t>3.Versuch</t>
  </si>
  <si>
    <t>Stoßen</t>
  </si>
  <si>
    <t>Punkt-summe</t>
  </si>
  <si>
    <t>Schlußdrei</t>
  </si>
  <si>
    <t>GH
Pkt</t>
  </si>
  <si>
    <t>Reiß
Pkt</t>
  </si>
  <si>
    <t>Stoß
Pkt</t>
  </si>
  <si>
    <t>Summe</t>
  </si>
  <si>
    <t>Schocken</t>
  </si>
  <si>
    <t>Athl.
Pkt</t>
  </si>
  <si>
    <t>Platz</t>
  </si>
  <si>
    <t>Sternlauf</t>
  </si>
  <si>
    <t>Land</t>
  </si>
  <si>
    <t>GJ</t>
  </si>
  <si>
    <t>Länderpunkte</t>
  </si>
  <si>
    <t>Punkte</t>
  </si>
  <si>
    <t>Gruppe 1</t>
  </si>
  <si>
    <t>Bay</t>
  </si>
  <si>
    <t>Lembke,Eric</t>
  </si>
  <si>
    <t>Berlin</t>
  </si>
  <si>
    <t>Schedler,Leon</t>
  </si>
  <si>
    <t>BRA</t>
  </si>
  <si>
    <t>Hechler,Bastian</t>
  </si>
  <si>
    <t>Hes</t>
  </si>
  <si>
    <t>Tendera,Jan</t>
  </si>
  <si>
    <t>NSA</t>
  </si>
  <si>
    <t>Jaeger,Leon</t>
  </si>
  <si>
    <t>NRW</t>
  </si>
  <si>
    <t>Attilo,Giuliano</t>
  </si>
  <si>
    <t>RPF</t>
  </si>
  <si>
    <t>Janta,Hagen</t>
  </si>
  <si>
    <t>SAS</t>
  </si>
  <si>
    <t>Nitzsche,Robert</t>
  </si>
  <si>
    <t>SAA</t>
  </si>
  <si>
    <t>THÜ</t>
  </si>
  <si>
    <t>Blemel,Fabian</t>
  </si>
  <si>
    <t>Rose,Konrad</t>
  </si>
  <si>
    <t>Gruppe 2</t>
  </si>
  <si>
    <t>Zimmermann,Marius</t>
  </si>
  <si>
    <t>Losereit,Christopher</t>
  </si>
  <si>
    <t>Lichner,Georg</t>
  </si>
  <si>
    <t>Laug,Tom</t>
  </si>
  <si>
    <t>Hörner,Helene</t>
  </si>
  <si>
    <t>Frank,Jakob</t>
  </si>
  <si>
    <t>Hammer,Nik</t>
  </si>
  <si>
    <t>Belinski,Alexander</t>
  </si>
  <si>
    <t>Machuta,Dominik</t>
  </si>
  <si>
    <t>Bendler,Alexander</t>
  </si>
  <si>
    <t>Gruppe 3</t>
  </si>
  <si>
    <t>Dambrowska,Claudia</t>
  </si>
  <si>
    <t>Schreiber,Chantal</t>
  </si>
  <si>
    <t>Schemmel,Kerstin</t>
  </si>
  <si>
    <t>Ranger,Mareike</t>
  </si>
  <si>
    <t>Trux,Melina</t>
  </si>
  <si>
    <t>Schmolke,Marnie</t>
  </si>
  <si>
    <t>Atti,Nadia</t>
  </si>
  <si>
    <t>Noa,Victoria</t>
  </si>
  <si>
    <t>Haupt,Dany</t>
  </si>
  <si>
    <t>Gruppe 4</t>
  </si>
  <si>
    <t>Kulzer,Peter</t>
  </si>
  <si>
    <t>Vogl,Vincenzo</t>
  </si>
  <si>
    <t>Griebel,Mark</t>
  </si>
  <si>
    <t>Choluj,Jakub</t>
  </si>
  <si>
    <t>Adler,Martin</t>
  </si>
  <si>
    <t>Gambuzza,Corrado</t>
  </si>
  <si>
    <t>Gerhardt,Johann</t>
  </si>
  <si>
    <t>Gürtler,Annalena</t>
  </si>
  <si>
    <t>Boeder,Marvin</t>
  </si>
  <si>
    <t>März,Dominik</t>
  </si>
  <si>
    <t>Gruppe 5</t>
  </si>
  <si>
    <t>Komissarchik,Alexander</t>
  </si>
  <si>
    <t>Pianski,Julian</t>
  </si>
  <si>
    <t>Wenner,Georg</t>
  </si>
  <si>
    <t>Hoblos,Mahmoud</t>
  </si>
  <si>
    <t>Oldenburg,Max</t>
  </si>
  <si>
    <t>Pahl,Paul</t>
  </si>
  <si>
    <t>Meyer,Domenic</t>
  </si>
  <si>
    <t>Bauer,Florian</t>
  </si>
  <si>
    <t>Heid,Jason</t>
  </si>
  <si>
    <t>Konkel,Daniel</t>
  </si>
  <si>
    <t>Jugendländerpokal Schüler (AK 13/14) 2012</t>
  </si>
  <si>
    <t>1. Gruppe</t>
  </si>
  <si>
    <t>2. Gruppe</t>
  </si>
  <si>
    <t>3. Gruppe</t>
  </si>
  <si>
    <t>4. Gruppe</t>
  </si>
  <si>
    <t>5. Gruppe</t>
  </si>
  <si>
    <t>Gesamt:</t>
  </si>
  <si>
    <t>BER</t>
  </si>
  <si>
    <t>BAY</t>
  </si>
  <si>
    <t>PFA</t>
  </si>
  <si>
    <t>HES</t>
  </si>
  <si>
    <t>NDS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</si>
</sst>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mmmm\ d\,\ yyyy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0.00000000"/>
    <numFmt numFmtId="197" formatCode="0.0000000"/>
    <numFmt numFmtId="198" formatCode="#,##0.0"/>
    <numFmt numFmtId="199" formatCode="0\ &quot;TN&quot;"/>
    <numFmt numFmtId="200" formatCode="[$-407]dddd\,\ d\.\ mmmm\ yyyy"/>
    <numFmt numFmtId="201" formatCode="[$-F800]dddd\,\ mmmm\ dd\,\ yyyy"/>
  </numFmts>
  <fonts count="4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7"/>
      <name val="Arial"/>
      <family val="2"/>
    </font>
    <font>
      <b/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1" applyNumberFormat="0" applyAlignment="0" applyProtection="0"/>
    <xf numFmtId="0" fontId="35" fillId="32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33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35" borderId="0" applyNumberFormat="0" applyBorder="0" applyAlignment="0" applyProtection="0"/>
    <xf numFmtId="0" fontId="0" fillId="36" borderId="4" applyNumberFormat="0" applyFont="0" applyAlignment="0" applyProtection="0"/>
    <xf numFmtId="9" fontId="0" fillId="0" borderId="0" applyFont="0" applyFill="0" applyBorder="0" applyAlignment="0" applyProtection="0"/>
    <xf numFmtId="0" fontId="41" fillId="37" borderId="0" applyNumberFormat="0" applyBorder="0" applyAlignment="0" applyProtection="0"/>
    <xf numFmtId="0" fontId="1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8" borderId="9" applyNumberFormat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2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13" xfId="0" applyFont="1" applyBorder="1" applyAlignment="1">
      <alignment horizontal="left" vertical="center"/>
    </xf>
    <xf numFmtId="180" fontId="9" fillId="39" borderId="14" xfId="0" applyNumberFormat="1" applyFont="1" applyFill="1" applyBorder="1" applyAlignment="1">
      <alignment horizontal="center" vertical="center"/>
    </xf>
    <xf numFmtId="180" fontId="10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180" fontId="8" fillId="39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2" fontId="8" fillId="39" borderId="14" xfId="0" applyNumberFormat="1" applyFont="1" applyFill="1" applyBorder="1" applyAlignment="1">
      <alignment horizontal="center" vertical="center"/>
    </xf>
    <xf numFmtId="2" fontId="11" fillId="39" borderId="14" xfId="0" applyNumberFormat="1" applyFont="1" applyFill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180" fontId="9" fillId="39" borderId="19" xfId="0" applyNumberFormat="1" applyFont="1" applyFill="1" applyBorder="1" applyAlignment="1">
      <alignment horizontal="center" vertical="center"/>
    </xf>
    <xf numFmtId="180" fontId="10" fillId="0" borderId="19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8" fillId="39" borderId="19" xfId="0" applyNumberFormat="1" applyFont="1" applyFill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80" fontId="8" fillId="39" borderId="19" xfId="0" applyNumberFormat="1" applyFont="1" applyFill="1" applyBorder="1" applyAlignment="1">
      <alignment horizontal="center" vertical="center"/>
    </xf>
    <xf numFmtId="2" fontId="11" fillId="39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0" fontId="4" fillId="39" borderId="14" xfId="0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180" fontId="9" fillId="39" borderId="14" xfId="0" applyNumberFormat="1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180" fontId="9" fillId="39" borderId="14" xfId="0" applyNumberFormat="1" applyFont="1" applyFill="1" applyBorder="1" applyAlignment="1">
      <alignment horizontal="center" vertical="center"/>
    </xf>
    <xf numFmtId="180" fontId="8" fillId="39" borderId="14" xfId="0" applyNumberFormat="1" applyFont="1" applyFill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180" fontId="4" fillId="39" borderId="19" xfId="0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180" fontId="8" fillId="39" borderId="22" xfId="0" applyNumberFormat="1" applyFont="1" applyFill="1" applyBorder="1" applyAlignment="1">
      <alignment horizontal="center" vertical="center"/>
    </xf>
    <xf numFmtId="2" fontId="8" fillId="39" borderId="22" xfId="0" applyNumberFormat="1" applyFont="1" applyFill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80" fontId="9" fillId="39" borderId="22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2" fontId="11" fillId="39" borderId="2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180" fontId="8" fillId="39" borderId="26" xfId="0" applyNumberFormat="1" applyFont="1" applyFill="1" applyBorder="1" applyAlignment="1">
      <alignment horizontal="center" vertical="center"/>
    </xf>
    <xf numFmtId="180" fontId="10" fillId="0" borderId="26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180" fontId="9" fillId="39" borderId="26" xfId="0" applyNumberFormat="1" applyFont="1" applyFill="1" applyBorder="1" applyAlignment="1">
      <alignment horizontal="center" vertical="center"/>
    </xf>
    <xf numFmtId="2" fontId="8" fillId="39" borderId="26" xfId="0" applyNumberFormat="1" applyFont="1" applyFill="1" applyBorder="1" applyAlignment="1">
      <alignment horizontal="center" vertical="center"/>
    </xf>
    <xf numFmtId="2" fontId="11" fillId="39" borderId="26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180" fontId="4" fillId="39" borderId="26" xfId="0" applyNumberFormat="1" applyFont="1" applyFill="1" applyBorder="1" applyAlignment="1" applyProtection="1">
      <alignment horizontal="center" vertical="center"/>
      <protection/>
    </xf>
    <xf numFmtId="1" fontId="9" fillId="0" borderId="26" xfId="0" applyNumberFormat="1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80" fontId="9" fillId="39" borderId="14" xfId="0" applyNumberFormat="1" applyFont="1" applyFill="1" applyBorder="1" applyAlignment="1" applyProtection="1">
      <alignment horizontal="center" vertical="center"/>
      <protection/>
    </xf>
    <xf numFmtId="0" fontId="12" fillId="0" borderId="0" xfId="71">
      <alignment/>
      <protection/>
    </xf>
    <xf numFmtId="0" fontId="12" fillId="0" borderId="34" xfId="71" applyBorder="1" applyAlignment="1">
      <alignment horizontal="center"/>
      <protection/>
    </xf>
    <xf numFmtId="0" fontId="12" fillId="0" borderId="35" xfId="71" applyBorder="1">
      <alignment/>
      <protection/>
    </xf>
    <xf numFmtId="0" fontId="12" fillId="0" borderId="35" xfId="71" applyBorder="1" applyAlignment="1">
      <alignment horizontal="center"/>
      <protection/>
    </xf>
    <xf numFmtId="0" fontId="12" fillId="0" borderId="36" xfId="71" applyBorder="1" applyAlignment="1">
      <alignment horizontal="center"/>
      <protection/>
    </xf>
    <xf numFmtId="0" fontId="15" fillId="0" borderId="25" xfId="71" applyFont="1" applyBorder="1" applyAlignment="1">
      <alignment horizontal="center" vertical="center"/>
      <protection/>
    </xf>
    <xf numFmtId="0" fontId="16" fillId="0" borderId="26" xfId="71" applyFont="1" applyBorder="1" applyAlignment="1">
      <alignment vertical="center"/>
      <protection/>
    </xf>
    <xf numFmtId="0" fontId="16" fillId="0" borderId="26" xfId="71" applyFont="1" applyBorder="1" applyAlignment="1">
      <alignment horizontal="center" vertical="center"/>
      <protection/>
    </xf>
    <xf numFmtId="0" fontId="15" fillId="0" borderId="37" xfId="71" applyFont="1" applyBorder="1" applyAlignment="1">
      <alignment horizontal="center" vertical="center"/>
      <protection/>
    </xf>
    <xf numFmtId="0" fontId="15" fillId="0" borderId="28" xfId="71" applyFont="1" applyBorder="1" applyAlignment="1">
      <alignment horizontal="center" vertical="center"/>
      <protection/>
    </xf>
    <xf numFmtId="0" fontId="16" fillId="0" borderId="14" xfId="71" applyFont="1" applyBorder="1" applyAlignment="1">
      <alignment vertical="center"/>
      <protection/>
    </xf>
    <xf numFmtId="0" fontId="16" fillId="0" borderId="14" xfId="71" applyFont="1" applyBorder="1" applyAlignment="1">
      <alignment horizontal="center" vertical="center"/>
      <protection/>
    </xf>
    <xf numFmtId="0" fontId="15" fillId="0" borderId="29" xfId="71" applyFont="1" applyBorder="1" applyAlignment="1">
      <alignment horizontal="center" vertical="center"/>
      <protection/>
    </xf>
    <xf numFmtId="0" fontId="15" fillId="0" borderId="38" xfId="71" applyFont="1" applyBorder="1" applyAlignment="1">
      <alignment horizontal="center" vertical="center"/>
      <protection/>
    </xf>
    <xf numFmtId="0" fontId="16" fillId="0" borderId="39" xfId="71" applyFont="1" applyBorder="1" applyAlignment="1">
      <alignment vertical="center"/>
      <protection/>
    </xf>
    <xf numFmtId="0" fontId="16" fillId="0" borderId="39" xfId="71" applyFont="1" applyBorder="1" applyAlignment="1">
      <alignment horizontal="center" vertical="center"/>
      <protection/>
    </xf>
    <xf numFmtId="0" fontId="15" fillId="0" borderId="40" xfId="71" applyFont="1" applyBorder="1" applyAlignment="1">
      <alignment horizontal="center" vertical="center"/>
      <protection/>
    </xf>
    <xf numFmtId="180" fontId="9" fillId="39" borderId="26" xfId="0" applyNumberFormat="1" applyFont="1" applyFill="1" applyBorder="1" applyAlignment="1" applyProtection="1">
      <alignment horizontal="center" vertical="center"/>
      <protection/>
    </xf>
    <xf numFmtId="180" fontId="9" fillId="39" borderId="22" xfId="0" applyNumberFormat="1" applyFont="1" applyFill="1" applyBorder="1" applyAlignment="1" applyProtection="1">
      <alignment horizontal="center" vertical="center"/>
      <protection/>
    </xf>
    <xf numFmtId="180" fontId="9" fillId="39" borderId="19" xfId="0" applyNumberFormat="1" applyFont="1" applyFill="1" applyBorder="1" applyAlignment="1" applyProtection="1">
      <alignment horizontal="center" vertical="center"/>
      <protection/>
    </xf>
    <xf numFmtId="180" fontId="8" fillId="0" borderId="41" xfId="0" applyNumberFormat="1" applyFont="1" applyBorder="1" applyAlignment="1">
      <alignment horizontal="center" vertical="center" textRotation="90" wrapText="1"/>
    </xf>
    <xf numFmtId="180" fontId="8" fillId="0" borderId="42" xfId="0" applyNumberFormat="1" applyFont="1" applyBorder="1" applyAlignment="1">
      <alignment horizontal="center" vertical="center" textRotation="90" wrapText="1"/>
    </xf>
    <xf numFmtId="180" fontId="8" fillId="0" borderId="12" xfId="0" applyNumberFormat="1" applyFont="1" applyBorder="1" applyAlignment="1">
      <alignment horizontal="center" vertical="center" textRotation="90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80" fontId="4" fillId="0" borderId="43" xfId="0" applyNumberFormat="1" applyFont="1" applyBorder="1" applyAlignment="1">
      <alignment horizontal="center" vertical="center"/>
    </xf>
    <xf numFmtId="180" fontId="4" fillId="0" borderId="42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80" fontId="2" fillId="0" borderId="44" xfId="0" applyNumberFormat="1" applyFont="1" applyBorder="1" applyAlignment="1">
      <alignment horizontal="center" vertical="center"/>
    </xf>
    <xf numFmtId="180" fontId="3" fillId="0" borderId="45" xfId="0" applyNumberFormat="1" applyFont="1" applyBorder="1" applyAlignment="1">
      <alignment horizontal="center" vertical="center" wrapText="1"/>
    </xf>
    <xf numFmtId="180" fontId="3" fillId="0" borderId="46" xfId="0" applyNumberFormat="1" applyFont="1" applyBorder="1" applyAlignment="1">
      <alignment horizontal="center" vertical="center" wrapText="1"/>
    </xf>
    <xf numFmtId="180" fontId="3" fillId="0" borderId="47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textRotation="90" wrapText="1"/>
    </xf>
    <xf numFmtId="2" fontId="8" fillId="0" borderId="16" xfId="0" applyNumberFormat="1" applyFont="1" applyBorder="1" applyAlignment="1">
      <alignment horizontal="center" vertical="center" textRotation="90" wrapText="1"/>
    </xf>
    <xf numFmtId="2" fontId="8" fillId="0" borderId="10" xfId="0" applyNumberFormat="1" applyFont="1" applyBorder="1" applyAlignment="1">
      <alignment horizontal="center" vertical="center" textRotation="90" wrapText="1"/>
    </xf>
    <xf numFmtId="180" fontId="8" fillId="0" borderId="15" xfId="0" applyNumberFormat="1" applyFont="1" applyBorder="1" applyAlignment="1">
      <alignment horizontal="center" vertical="center" wrapText="1"/>
    </xf>
    <xf numFmtId="180" fontId="8" fillId="0" borderId="16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8" fillId="0" borderId="15" xfId="0" applyNumberFormat="1" applyFont="1" applyBorder="1" applyAlignment="1">
      <alignment horizontal="center" vertical="center" textRotation="90" wrapText="1"/>
    </xf>
    <xf numFmtId="180" fontId="8" fillId="0" borderId="16" xfId="0" applyNumberFormat="1" applyFont="1" applyBorder="1" applyAlignment="1">
      <alignment horizontal="center" vertical="center" textRotation="90" wrapText="1"/>
    </xf>
    <xf numFmtId="180" fontId="8" fillId="0" borderId="10" xfId="0" applyNumberFormat="1" applyFont="1" applyBorder="1" applyAlignment="1">
      <alignment horizontal="center" vertical="center" textRotation="90" wrapText="1"/>
    </xf>
    <xf numFmtId="180" fontId="8" fillId="0" borderId="48" xfId="0" applyNumberFormat="1" applyFont="1" applyFill="1" applyBorder="1" applyAlignment="1">
      <alignment horizontal="center" vertical="center" textRotation="90" wrapText="1"/>
    </xf>
    <xf numFmtId="180" fontId="8" fillId="0" borderId="49" xfId="0" applyNumberFormat="1" applyFont="1" applyFill="1" applyBorder="1" applyAlignment="1">
      <alignment horizontal="center" vertical="center" textRotation="90" wrapText="1"/>
    </xf>
    <xf numFmtId="180" fontId="8" fillId="0" borderId="50" xfId="0" applyNumberFormat="1" applyFont="1" applyFill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2" fontId="5" fillId="0" borderId="54" xfId="0" applyNumberFormat="1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2" fontId="8" fillId="0" borderId="45" xfId="0" applyNumberFormat="1" applyFont="1" applyBorder="1" applyAlignment="1">
      <alignment horizontal="center" vertical="center" wrapText="1"/>
    </xf>
    <xf numFmtId="2" fontId="8" fillId="0" borderId="46" xfId="0" applyNumberFormat="1" applyFont="1" applyBorder="1" applyAlignment="1">
      <alignment horizontal="center" vertical="center" wrapText="1"/>
    </xf>
    <xf numFmtId="2" fontId="8" fillId="0" borderId="47" xfId="0" applyNumberFormat="1" applyFont="1" applyBorder="1" applyAlignment="1">
      <alignment horizontal="center" vertical="center" wrapText="1"/>
    </xf>
    <xf numFmtId="180" fontId="8" fillId="0" borderId="45" xfId="0" applyNumberFormat="1" applyFont="1" applyBorder="1" applyAlignment="1">
      <alignment horizontal="center" vertical="center" wrapText="1"/>
    </xf>
    <xf numFmtId="180" fontId="8" fillId="0" borderId="46" xfId="0" applyNumberFormat="1" applyFont="1" applyBorder="1" applyAlignment="1">
      <alignment horizontal="center" vertical="center" wrapText="1"/>
    </xf>
    <xf numFmtId="180" fontId="8" fillId="0" borderId="47" xfId="0" applyNumberFormat="1" applyFont="1" applyBorder="1" applyAlignment="1">
      <alignment horizontal="center" vertical="center" wrapText="1"/>
    </xf>
    <xf numFmtId="180" fontId="2" fillId="0" borderId="57" xfId="0" applyNumberFormat="1" applyFont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 textRotation="90" wrapText="1"/>
    </xf>
    <xf numFmtId="180" fontId="8" fillId="0" borderId="16" xfId="0" applyNumberFormat="1" applyFont="1" applyFill="1" applyBorder="1" applyAlignment="1">
      <alignment horizontal="center" vertical="center" textRotation="90" wrapText="1"/>
    </xf>
    <xf numFmtId="180" fontId="8" fillId="0" borderId="10" xfId="0" applyNumberFormat="1" applyFont="1" applyFill="1" applyBorder="1" applyAlignment="1">
      <alignment horizontal="center" vertical="center" textRotation="90" wrapText="1"/>
    </xf>
    <xf numFmtId="1" fontId="8" fillId="0" borderId="15" xfId="0" applyNumberFormat="1" applyFont="1" applyBorder="1" applyAlignment="1">
      <alignment horizontal="center" vertical="center" textRotation="90" wrapText="1"/>
    </xf>
    <xf numFmtId="1" fontId="8" fillId="0" borderId="16" xfId="0" applyNumberFormat="1" applyFont="1" applyBorder="1" applyAlignment="1">
      <alignment horizontal="center" vertical="center" textRotation="90" wrapText="1"/>
    </xf>
    <xf numFmtId="1" fontId="8" fillId="0" borderId="10" xfId="0" applyNumberFormat="1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54" xfId="0" applyNumberFormat="1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vertical="center"/>
    </xf>
    <xf numFmtId="180" fontId="8" fillId="0" borderId="24" xfId="0" applyNumberFormat="1" applyFont="1" applyFill="1" applyBorder="1" applyAlignment="1">
      <alignment horizontal="center" vertical="center" textRotation="90" wrapText="1"/>
    </xf>
    <xf numFmtId="2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2" fillId="0" borderId="60" xfId="0" applyNumberFormat="1" applyFont="1" applyBorder="1" applyAlignment="1">
      <alignment horizontal="center" vertical="center"/>
    </xf>
    <xf numFmtId="180" fontId="3" fillId="0" borderId="61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62" xfId="0" applyNumberFormat="1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2" fontId="8" fillId="0" borderId="61" xfId="0" applyNumberFormat="1" applyFont="1" applyBorder="1" applyAlignment="1">
      <alignment horizontal="center" vertical="center" wrapText="1"/>
    </xf>
    <xf numFmtId="180" fontId="8" fillId="0" borderId="65" xfId="0" applyNumberFormat="1" applyFont="1" applyFill="1" applyBorder="1" applyAlignment="1">
      <alignment horizontal="center" vertical="center" textRotation="90" wrapText="1"/>
    </xf>
    <xf numFmtId="180" fontId="8" fillId="0" borderId="66" xfId="0" applyNumberFormat="1" applyFont="1" applyFill="1" applyBorder="1" applyAlignment="1">
      <alignment horizontal="center" vertical="center" textRotation="90" wrapText="1"/>
    </xf>
    <xf numFmtId="180" fontId="8" fillId="0" borderId="67" xfId="0" applyNumberFormat="1" applyFont="1" applyFill="1" applyBorder="1" applyAlignment="1">
      <alignment horizontal="center" vertical="center" textRotation="90" wrapText="1"/>
    </xf>
    <xf numFmtId="2" fontId="8" fillId="0" borderId="24" xfId="0" applyNumberFormat="1" applyFont="1" applyBorder="1" applyAlignment="1">
      <alignment horizontal="center" vertical="center" textRotation="90" wrapText="1"/>
    </xf>
    <xf numFmtId="180" fontId="8" fillId="0" borderId="24" xfId="0" applyNumberFormat="1" applyFont="1" applyBorder="1" applyAlignment="1">
      <alignment horizontal="center" vertical="center" wrapText="1"/>
    </xf>
    <xf numFmtId="180" fontId="8" fillId="0" borderId="61" xfId="0" applyNumberFormat="1" applyFont="1" applyBorder="1" applyAlignment="1">
      <alignment horizontal="center" vertical="center" wrapText="1"/>
    </xf>
    <xf numFmtId="180" fontId="2" fillId="0" borderId="68" xfId="0" applyNumberFormat="1" applyFont="1" applyBorder="1" applyAlignment="1">
      <alignment horizontal="center" vertical="center"/>
    </xf>
    <xf numFmtId="180" fontId="8" fillId="0" borderId="24" xfId="0" applyNumberFormat="1" applyFont="1" applyBorder="1" applyAlignment="1">
      <alignment horizontal="center" vertical="center" textRotation="90" wrapText="1"/>
    </xf>
    <xf numFmtId="180" fontId="3" fillId="0" borderId="24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Border="1" applyAlignment="1">
      <alignment horizontal="center" vertical="center" textRotation="90" wrapText="1"/>
    </xf>
    <xf numFmtId="180" fontId="8" fillId="0" borderId="69" xfId="0" applyNumberFormat="1" applyFont="1" applyBorder="1" applyAlignment="1">
      <alignment horizontal="center" vertical="center" textRotation="90" wrapText="1"/>
    </xf>
    <xf numFmtId="0" fontId="14" fillId="0" borderId="0" xfId="71" applyFont="1" applyAlignment="1">
      <alignment horizontal="center"/>
      <protection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Standard_Länderwertung2012-2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35">
    <dxf>
      <font>
        <color indexed="20"/>
      </font>
      <fill>
        <patternFill>
          <bgColor indexed="45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17"/>
      </font>
      <fill>
        <patternFill>
          <bgColor indexed="42"/>
        </patternFill>
      </fill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/>
        <color indexed="10"/>
      </font>
    </dxf>
    <dxf>
      <font>
        <color indexed="10"/>
      </font>
    </dxf>
    <dxf>
      <font>
        <strike/>
        <color indexed="10"/>
      </font>
    </dxf>
    <dxf>
      <font>
        <color indexed="10"/>
      </font>
    </dxf>
    <dxf>
      <font>
        <strike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/>
        <color indexed="10"/>
      </font>
    </dxf>
    <dxf>
      <font>
        <color indexed="10"/>
      </font>
    </dxf>
    <dxf>
      <font>
        <strike/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14</xdr:row>
      <xdr:rowOff>66675</xdr:rowOff>
    </xdr:from>
    <xdr:to>
      <xdr:col>10</xdr:col>
      <xdr:colOff>38100</xdr:colOff>
      <xdr:row>26</xdr:row>
      <xdr:rowOff>123825</xdr:rowOff>
    </xdr:to>
    <xdr:pic>
      <xdr:nvPicPr>
        <xdr:cNvPr id="1" name="Grafik 1" descr="bvd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638550"/>
          <a:ext cx="20097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14</xdr:row>
      <xdr:rowOff>104775</xdr:rowOff>
    </xdr:from>
    <xdr:to>
      <xdr:col>19</xdr:col>
      <xdr:colOff>219075</xdr:colOff>
      <xdr:row>26</xdr:row>
      <xdr:rowOff>133350</xdr:rowOff>
    </xdr:to>
    <xdr:pic>
      <xdr:nvPicPr>
        <xdr:cNvPr id="2" name="Grafik 3" descr="VGKF_groß Ko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3676650"/>
          <a:ext cx="20002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15</xdr:row>
      <xdr:rowOff>66675</xdr:rowOff>
    </xdr:from>
    <xdr:to>
      <xdr:col>10</xdr:col>
      <xdr:colOff>28575</xdr:colOff>
      <xdr:row>27</xdr:row>
      <xdr:rowOff>133350</xdr:rowOff>
    </xdr:to>
    <xdr:pic>
      <xdr:nvPicPr>
        <xdr:cNvPr id="1" name="Grafik 1" descr="bvd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829050"/>
          <a:ext cx="20097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16</xdr:row>
      <xdr:rowOff>0</xdr:rowOff>
    </xdr:from>
    <xdr:to>
      <xdr:col>19</xdr:col>
      <xdr:colOff>228600</xdr:colOff>
      <xdr:row>28</xdr:row>
      <xdr:rowOff>38100</xdr:rowOff>
    </xdr:to>
    <xdr:pic>
      <xdr:nvPicPr>
        <xdr:cNvPr id="2" name="Grafik 3" descr="VGKF_groß Ko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3924300"/>
          <a:ext cx="20002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14</xdr:row>
      <xdr:rowOff>76200</xdr:rowOff>
    </xdr:from>
    <xdr:to>
      <xdr:col>10</xdr:col>
      <xdr:colOff>28575</xdr:colOff>
      <xdr:row>24</xdr:row>
      <xdr:rowOff>142875</xdr:rowOff>
    </xdr:to>
    <xdr:pic>
      <xdr:nvPicPr>
        <xdr:cNvPr id="1" name="Grafik 1" descr="bvd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3590925"/>
          <a:ext cx="17526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14</xdr:row>
      <xdr:rowOff>95250</xdr:rowOff>
    </xdr:from>
    <xdr:to>
      <xdr:col>19</xdr:col>
      <xdr:colOff>419100</xdr:colOff>
      <xdr:row>24</xdr:row>
      <xdr:rowOff>142875</xdr:rowOff>
    </xdr:to>
    <xdr:pic>
      <xdr:nvPicPr>
        <xdr:cNvPr id="2" name="Grafik 3" descr="VGKF_groß Ko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3609975"/>
          <a:ext cx="17526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14</xdr:row>
      <xdr:rowOff>95250</xdr:rowOff>
    </xdr:from>
    <xdr:to>
      <xdr:col>8</xdr:col>
      <xdr:colOff>171450</xdr:colOff>
      <xdr:row>23</xdr:row>
      <xdr:rowOff>142875</xdr:rowOff>
    </xdr:to>
    <xdr:pic>
      <xdr:nvPicPr>
        <xdr:cNvPr id="1" name="Grafik 1" descr="bvd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3667125"/>
          <a:ext cx="16002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14</xdr:row>
      <xdr:rowOff>142875</xdr:rowOff>
    </xdr:from>
    <xdr:to>
      <xdr:col>19</xdr:col>
      <xdr:colOff>9525</xdr:colOff>
      <xdr:row>24</xdr:row>
      <xdr:rowOff>104775</xdr:rowOff>
    </xdr:to>
    <xdr:pic>
      <xdr:nvPicPr>
        <xdr:cNvPr id="2" name="Grafik 3" descr="VGKF_groß Ko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3714750"/>
          <a:ext cx="17145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16</xdr:row>
      <xdr:rowOff>28575</xdr:rowOff>
    </xdr:from>
    <xdr:to>
      <xdr:col>8</xdr:col>
      <xdr:colOff>104775</xdr:colOff>
      <xdr:row>25</xdr:row>
      <xdr:rowOff>133350</xdr:rowOff>
    </xdr:to>
    <xdr:pic>
      <xdr:nvPicPr>
        <xdr:cNvPr id="1" name="Grafik 1" descr="bvd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3933825"/>
          <a:ext cx="1543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15</xdr:row>
      <xdr:rowOff>57150</xdr:rowOff>
    </xdr:from>
    <xdr:to>
      <xdr:col>18</xdr:col>
      <xdr:colOff>419100</xdr:colOff>
      <xdr:row>25</xdr:row>
      <xdr:rowOff>85725</xdr:rowOff>
    </xdr:to>
    <xdr:pic>
      <xdr:nvPicPr>
        <xdr:cNvPr id="2" name="Grafik 3" descr="VGKF_groß Ko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3800475"/>
          <a:ext cx="17526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>
    <tabColor indexed="40"/>
  </sheetPr>
  <dimension ref="A1:AC14"/>
  <sheetViews>
    <sheetView showGridLines="0" showZeros="0" zoomScale="124" zoomScaleNormal="124" zoomScalePageLayoutView="0" workbookViewId="0" topLeftCell="A1">
      <pane ySplit="3" topLeftCell="A4" activePane="bottomLeft" state="frozen"/>
      <selection pane="topLeft" activeCell="X8" sqref="X8:Z8"/>
      <selection pane="bottomLeft" activeCell="A19" sqref="A19"/>
    </sheetView>
  </sheetViews>
  <sheetFormatPr defaultColWidth="11.421875" defaultRowHeight="12.75"/>
  <cols>
    <col min="1" max="1" width="17.28125" style="10" customWidth="1"/>
    <col min="2" max="2" width="5.00390625" style="4" bestFit="1" customWidth="1"/>
    <col min="3" max="3" width="3.8515625" style="4" bestFit="1" customWidth="1"/>
    <col min="4" max="4" width="4.421875" style="6" customWidth="1"/>
    <col min="5" max="10" width="4.28125" style="6" customWidth="1"/>
    <col min="11" max="11" width="4.140625" style="6" customWidth="1"/>
    <col min="12" max="17" width="4.28125" style="6" customWidth="1"/>
    <col min="18" max="18" width="4.8515625" style="6" customWidth="1"/>
    <col min="19" max="19" width="6.421875" style="9" bestFit="1" customWidth="1"/>
    <col min="20" max="20" width="4.140625" style="9" customWidth="1"/>
    <col min="21" max="21" width="4.8515625" style="11" customWidth="1"/>
    <col min="22" max="22" width="3.140625" style="6" customWidth="1"/>
    <col min="23" max="23" width="4.140625" style="6" customWidth="1"/>
    <col min="24" max="24" width="3.8515625" style="6" customWidth="1"/>
    <col min="25" max="26" width="4.8515625" style="6" customWidth="1"/>
    <col min="27" max="27" width="5.7109375" style="9" customWidth="1"/>
    <col min="28" max="28" width="2.57421875" style="11" customWidth="1"/>
    <col min="29" max="29" width="5.00390625" style="11" customWidth="1"/>
    <col min="30" max="16384" width="11.421875" style="6" customWidth="1"/>
  </cols>
  <sheetData>
    <row r="1" spans="1:29" s="1" customFormat="1" ht="24.75" customHeight="1" thickTop="1">
      <c r="A1" s="144" t="s">
        <v>0</v>
      </c>
      <c r="B1" s="116" t="s">
        <v>19</v>
      </c>
      <c r="C1" s="22"/>
      <c r="D1" s="116" t="s">
        <v>1</v>
      </c>
      <c r="E1" s="153" t="s">
        <v>4</v>
      </c>
      <c r="F1" s="122"/>
      <c r="G1" s="122"/>
      <c r="H1" s="122"/>
      <c r="I1" s="122"/>
      <c r="J1" s="122"/>
      <c r="K1" s="123" t="s">
        <v>12</v>
      </c>
      <c r="L1" s="122" t="s">
        <v>8</v>
      </c>
      <c r="M1" s="122"/>
      <c r="N1" s="122"/>
      <c r="O1" s="122"/>
      <c r="P1" s="122"/>
      <c r="Q1" s="122"/>
      <c r="R1" s="150" t="s">
        <v>13</v>
      </c>
      <c r="S1" s="147" t="s">
        <v>11</v>
      </c>
      <c r="T1" s="113" t="s">
        <v>18</v>
      </c>
      <c r="U1" s="132" t="s">
        <v>3</v>
      </c>
      <c r="V1" s="157" t="s">
        <v>10</v>
      </c>
      <c r="W1" s="129" t="s">
        <v>3</v>
      </c>
      <c r="X1" s="135" t="s">
        <v>15</v>
      </c>
      <c r="Y1" s="129" t="s">
        <v>3</v>
      </c>
      <c r="Z1" s="129" t="s">
        <v>16</v>
      </c>
      <c r="AA1" s="126" t="s">
        <v>14</v>
      </c>
      <c r="AB1" s="154" t="s">
        <v>17</v>
      </c>
      <c r="AC1" s="138" t="s">
        <v>21</v>
      </c>
    </row>
    <row r="2" spans="1:29" s="1" customFormat="1" ht="24.75" customHeight="1">
      <c r="A2" s="145"/>
      <c r="B2" s="117"/>
      <c r="C2" s="23" t="s">
        <v>20</v>
      </c>
      <c r="D2" s="160"/>
      <c r="E2" s="119" t="s">
        <v>5</v>
      </c>
      <c r="F2" s="120"/>
      <c r="G2" s="119" t="s">
        <v>6</v>
      </c>
      <c r="H2" s="120"/>
      <c r="I2" s="119" t="s">
        <v>7</v>
      </c>
      <c r="J2" s="121"/>
      <c r="K2" s="124"/>
      <c r="L2" s="121" t="s">
        <v>5</v>
      </c>
      <c r="M2" s="120"/>
      <c r="N2" s="119" t="s">
        <v>6</v>
      </c>
      <c r="O2" s="120"/>
      <c r="P2" s="119" t="s">
        <v>7</v>
      </c>
      <c r="Q2" s="121"/>
      <c r="R2" s="151"/>
      <c r="S2" s="148" t="s">
        <v>9</v>
      </c>
      <c r="T2" s="114"/>
      <c r="U2" s="133"/>
      <c r="V2" s="158"/>
      <c r="W2" s="130"/>
      <c r="X2" s="136"/>
      <c r="Y2" s="130"/>
      <c r="Z2" s="130"/>
      <c r="AA2" s="127"/>
      <c r="AB2" s="155"/>
      <c r="AC2" s="139"/>
    </row>
    <row r="3" spans="1:29" s="1" customFormat="1" ht="27" customHeight="1" thickBot="1">
      <c r="A3" s="146"/>
      <c r="B3" s="118"/>
      <c r="C3" s="24"/>
      <c r="D3" s="161"/>
      <c r="E3" s="2" t="s">
        <v>2</v>
      </c>
      <c r="F3" s="3" t="s">
        <v>3</v>
      </c>
      <c r="G3" s="2" t="s">
        <v>2</v>
      </c>
      <c r="H3" s="3" t="s">
        <v>3</v>
      </c>
      <c r="I3" s="2" t="s">
        <v>2</v>
      </c>
      <c r="J3" s="7" t="s">
        <v>3</v>
      </c>
      <c r="K3" s="125"/>
      <c r="L3" s="8" t="s">
        <v>2</v>
      </c>
      <c r="M3" s="3" t="s">
        <v>3</v>
      </c>
      <c r="N3" s="2" t="s">
        <v>2</v>
      </c>
      <c r="O3" s="3" t="s">
        <v>3</v>
      </c>
      <c r="P3" s="2" t="s">
        <v>2</v>
      </c>
      <c r="Q3" s="7" t="s">
        <v>3</v>
      </c>
      <c r="R3" s="152"/>
      <c r="S3" s="149"/>
      <c r="T3" s="115"/>
      <c r="U3" s="134"/>
      <c r="V3" s="159"/>
      <c r="W3" s="131"/>
      <c r="X3" s="137"/>
      <c r="Y3" s="131"/>
      <c r="Z3" s="131"/>
      <c r="AA3" s="128"/>
      <c r="AB3" s="156"/>
      <c r="AC3" s="140"/>
    </row>
    <row r="4" spans="1:29" s="1" customFormat="1" ht="24.75" customHeight="1" thickBot="1" thickTop="1">
      <c r="A4" s="141" t="s">
        <v>23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3"/>
    </row>
    <row r="5" spans="1:29" s="5" customFormat="1" ht="18" customHeight="1" thickTop="1">
      <c r="A5" s="12" t="s">
        <v>35</v>
      </c>
      <c r="B5" s="18" t="s">
        <v>36</v>
      </c>
      <c r="C5" s="18">
        <v>98</v>
      </c>
      <c r="D5" s="13">
        <v>41.5</v>
      </c>
      <c r="E5" s="14">
        <v>37</v>
      </c>
      <c r="F5" s="15">
        <v>7.83</v>
      </c>
      <c r="G5" s="14">
        <v>40</v>
      </c>
      <c r="H5" s="15">
        <v>7.16</v>
      </c>
      <c r="I5" s="14">
        <v>42</v>
      </c>
      <c r="J5" s="15">
        <v>7.83</v>
      </c>
      <c r="K5" s="13">
        <f aca="true" t="shared" si="0" ref="K5:K14">IF((D5=""),"",IF(MAX(E5*50/D5+F5*10,G5*50/D5+H5*10,I5*50/D5+J5*10)&lt;0,0,(MAX(E5*50/D5+F5*10,G5*50/D5+H5*10,I5*50/D5+J5*10))))</f>
        <v>128.90240963855422</v>
      </c>
      <c r="L5" s="14">
        <v>47</v>
      </c>
      <c r="M5" s="15">
        <v>7.66</v>
      </c>
      <c r="N5" s="14">
        <v>50</v>
      </c>
      <c r="O5" s="15">
        <v>8</v>
      </c>
      <c r="P5" s="14">
        <v>52</v>
      </c>
      <c r="Q5" s="15">
        <v>7.66</v>
      </c>
      <c r="R5" s="13">
        <f aca="true" t="shared" si="1" ref="R5:R14">IF(D5="","",IF(MAX(L5*50/D5+M5*10,N5*50/D5+O5*10,P5*50/D5+Q5*10)&lt;0,0,(MAX(L5*50/D5+M5*10,N5*50/D5+O5*10,P5*50/D5+Q5*10))))</f>
        <v>140.24096385542168</v>
      </c>
      <c r="S5" s="20">
        <f aca="true" t="shared" si="2" ref="S5:S14">IF(D5="","",K5+R5)</f>
        <v>269.1433734939759</v>
      </c>
      <c r="T5" s="15">
        <v>12.6</v>
      </c>
      <c r="U5" s="13">
        <f aca="true" t="shared" si="3" ref="U5:U14">IF(OR(T5&gt;20,T5&lt;0.1),0,400-(T5*20))</f>
        <v>148</v>
      </c>
      <c r="V5" s="17">
        <v>689</v>
      </c>
      <c r="W5" s="13">
        <f aca="true" t="shared" si="4" ref="W5:W14">IF(V5&lt;100,0,V5*0.2)</f>
        <v>137.8</v>
      </c>
      <c r="X5" s="18">
        <v>753</v>
      </c>
      <c r="Y5" s="13">
        <f aca="true" t="shared" si="5" ref="Y5:Y14">IF(ISBLANK(X5),"",X5*7.5/D5)</f>
        <v>136.0843373493976</v>
      </c>
      <c r="Z5" s="16">
        <f aca="true" t="shared" si="6" ref="Z5:Z14">SUM(U5,W5,Y5)*0.66</f>
        <v>278.4436626506024</v>
      </c>
      <c r="AA5" s="21">
        <f aca="true" t="shared" si="7" ref="AA5:AA14">SUM(S5,Z5)</f>
        <v>547.5870361445783</v>
      </c>
      <c r="AB5" s="19">
        <v>1</v>
      </c>
      <c r="AC5" s="26">
        <v>28</v>
      </c>
    </row>
    <row r="6" spans="1:29" s="5" customFormat="1" ht="18" customHeight="1">
      <c r="A6" s="12" t="s">
        <v>43</v>
      </c>
      <c r="B6" s="18" t="s">
        <v>41</v>
      </c>
      <c r="C6" s="18">
        <v>99</v>
      </c>
      <c r="D6" s="13">
        <v>28.4</v>
      </c>
      <c r="E6" s="14">
        <v>22</v>
      </c>
      <c r="F6" s="15">
        <v>7.5</v>
      </c>
      <c r="G6" s="14">
        <v>24</v>
      </c>
      <c r="H6" s="15">
        <v>7.83</v>
      </c>
      <c r="I6" s="14">
        <v>26</v>
      </c>
      <c r="J6" s="15">
        <v>7.66</v>
      </c>
      <c r="K6" s="13">
        <f t="shared" si="0"/>
        <v>122.37464788732393</v>
      </c>
      <c r="L6" s="14">
        <v>28</v>
      </c>
      <c r="M6" s="15">
        <v>7.16</v>
      </c>
      <c r="N6" s="14">
        <v>31</v>
      </c>
      <c r="O6" s="15">
        <v>6.83</v>
      </c>
      <c r="P6" s="14">
        <v>33</v>
      </c>
      <c r="Q6" s="15">
        <v>7</v>
      </c>
      <c r="R6" s="13">
        <f t="shared" si="1"/>
        <v>128.09859154929578</v>
      </c>
      <c r="S6" s="20">
        <f t="shared" si="2"/>
        <v>250.4732394366197</v>
      </c>
      <c r="T6" s="15">
        <v>12.8</v>
      </c>
      <c r="U6" s="13">
        <f t="shared" si="3"/>
        <v>144</v>
      </c>
      <c r="V6" s="17">
        <v>665</v>
      </c>
      <c r="W6" s="13">
        <f t="shared" si="4"/>
        <v>133</v>
      </c>
      <c r="X6" s="18">
        <v>631</v>
      </c>
      <c r="Y6" s="13">
        <f t="shared" si="5"/>
        <v>166.63732394366198</v>
      </c>
      <c r="Z6" s="16">
        <f t="shared" si="6"/>
        <v>292.8006338028169</v>
      </c>
      <c r="AA6" s="21">
        <f t="shared" si="7"/>
        <v>543.2738732394366</v>
      </c>
      <c r="AB6" s="19">
        <v>2</v>
      </c>
      <c r="AC6" s="26">
        <v>25</v>
      </c>
    </row>
    <row r="7" spans="1:29" s="5" customFormat="1" ht="18" customHeight="1">
      <c r="A7" s="12" t="s">
        <v>27</v>
      </c>
      <c r="B7" s="18" t="s">
        <v>28</v>
      </c>
      <c r="C7" s="18">
        <v>98</v>
      </c>
      <c r="D7" s="13">
        <v>33.9</v>
      </c>
      <c r="E7" s="14">
        <v>27</v>
      </c>
      <c r="F7" s="15">
        <v>7.66</v>
      </c>
      <c r="G7" s="14">
        <v>29</v>
      </c>
      <c r="H7" s="15">
        <v>8.33</v>
      </c>
      <c r="I7" s="14">
        <v>31</v>
      </c>
      <c r="J7" s="15">
        <v>6</v>
      </c>
      <c r="K7" s="13">
        <f t="shared" si="0"/>
        <v>126.07286135693215</v>
      </c>
      <c r="L7" s="14">
        <v>-37</v>
      </c>
      <c r="M7" s="15"/>
      <c r="N7" s="14">
        <v>37</v>
      </c>
      <c r="O7" s="15">
        <v>7.5</v>
      </c>
      <c r="P7" s="14">
        <v>40</v>
      </c>
      <c r="Q7" s="15">
        <v>7.66</v>
      </c>
      <c r="R7" s="13">
        <f t="shared" si="1"/>
        <v>135.5970501474926</v>
      </c>
      <c r="S7" s="20">
        <f t="shared" si="2"/>
        <v>261.66991150442476</v>
      </c>
      <c r="T7" s="15">
        <v>13.1</v>
      </c>
      <c r="U7" s="13">
        <f t="shared" si="3"/>
        <v>138</v>
      </c>
      <c r="V7" s="17">
        <v>633</v>
      </c>
      <c r="W7" s="13">
        <f t="shared" si="4"/>
        <v>126.60000000000001</v>
      </c>
      <c r="X7" s="18">
        <v>700</v>
      </c>
      <c r="Y7" s="13">
        <f t="shared" si="5"/>
        <v>154.86725663716814</v>
      </c>
      <c r="Z7" s="16">
        <f t="shared" si="6"/>
        <v>276.848389380531</v>
      </c>
      <c r="AA7" s="21">
        <f t="shared" si="7"/>
        <v>538.5183008849558</v>
      </c>
      <c r="AB7" s="19">
        <v>3</v>
      </c>
      <c r="AC7" s="26">
        <v>23</v>
      </c>
    </row>
    <row r="8" spans="1:29" s="5" customFormat="1" ht="18" customHeight="1">
      <c r="A8" s="12" t="s">
        <v>37</v>
      </c>
      <c r="B8" s="18" t="s">
        <v>38</v>
      </c>
      <c r="C8" s="18">
        <v>99</v>
      </c>
      <c r="D8" s="13">
        <v>50.1</v>
      </c>
      <c r="E8" s="14">
        <v>45</v>
      </c>
      <c r="F8" s="15">
        <v>6.33</v>
      </c>
      <c r="G8" s="14">
        <v>48</v>
      </c>
      <c r="H8" s="15">
        <v>6.83</v>
      </c>
      <c r="I8" s="14">
        <v>-50</v>
      </c>
      <c r="J8" s="15"/>
      <c r="K8" s="13">
        <f t="shared" si="0"/>
        <v>116.20419161676647</v>
      </c>
      <c r="L8" s="14">
        <v>55</v>
      </c>
      <c r="M8" s="15">
        <v>7</v>
      </c>
      <c r="N8" s="14">
        <v>58</v>
      </c>
      <c r="O8" s="15">
        <v>7.33</v>
      </c>
      <c r="P8" s="14">
        <v>60</v>
      </c>
      <c r="Q8" s="15">
        <v>7</v>
      </c>
      <c r="R8" s="13">
        <f t="shared" si="1"/>
        <v>131.18423153692615</v>
      </c>
      <c r="S8" s="20">
        <f t="shared" si="2"/>
        <v>247.3884231536926</v>
      </c>
      <c r="T8" s="15">
        <v>12.5</v>
      </c>
      <c r="U8" s="13">
        <f t="shared" si="3"/>
        <v>150</v>
      </c>
      <c r="V8" s="17">
        <v>675</v>
      </c>
      <c r="W8" s="13">
        <f t="shared" si="4"/>
        <v>135</v>
      </c>
      <c r="X8" s="18">
        <v>710</v>
      </c>
      <c r="Y8" s="13">
        <f t="shared" si="5"/>
        <v>106.2874251497006</v>
      </c>
      <c r="Z8" s="16">
        <f t="shared" si="6"/>
        <v>258.2497005988024</v>
      </c>
      <c r="AA8" s="21">
        <f t="shared" si="7"/>
        <v>505.638123752495</v>
      </c>
      <c r="AB8" s="19">
        <v>4</v>
      </c>
      <c r="AC8" s="26">
        <v>22</v>
      </c>
    </row>
    <row r="9" spans="1:29" s="5" customFormat="1" ht="18" customHeight="1">
      <c r="A9" s="12" t="s">
        <v>29</v>
      </c>
      <c r="B9" s="18" t="s">
        <v>30</v>
      </c>
      <c r="C9" s="18">
        <v>99</v>
      </c>
      <c r="D9" s="13">
        <v>46</v>
      </c>
      <c r="E9" s="14">
        <v>38</v>
      </c>
      <c r="F9" s="15">
        <v>5.5</v>
      </c>
      <c r="G9" s="14">
        <v>41</v>
      </c>
      <c r="H9" s="15">
        <v>4.16</v>
      </c>
      <c r="I9" s="14">
        <v>43</v>
      </c>
      <c r="J9" s="15">
        <v>5.33</v>
      </c>
      <c r="K9" s="13">
        <f t="shared" si="0"/>
        <v>100.0391304347826</v>
      </c>
      <c r="L9" s="14">
        <v>50</v>
      </c>
      <c r="M9" s="15">
        <v>6.66</v>
      </c>
      <c r="N9" s="14">
        <v>-54</v>
      </c>
      <c r="O9" s="15"/>
      <c r="P9" s="14">
        <v>54</v>
      </c>
      <c r="Q9" s="15">
        <v>6.16</v>
      </c>
      <c r="R9" s="13">
        <f t="shared" si="1"/>
        <v>120.94782608695652</v>
      </c>
      <c r="S9" s="20">
        <f t="shared" si="2"/>
        <v>220.98695652173913</v>
      </c>
      <c r="T9" s="15">
        <v>13.6</v>
      </c>
      <c r="U9" s="13">
        <f t="shared" si="3"/>
        <v>128</v>
      </c>
      <c r="V9" s="17">
        <v>727</v>
      </c>
      <c r="W9" s="13">
        <f t="shared" si="4"/>
        <v>145.4</v>
      </c>
      <c r="X9" s="18">
        <v>825</v>
      </c>
      <c r="Y9" s="13">
        <f t="shared" si="5"/>
        <v>134.5108695652174</v>
      </c>
      <c r="Z9" s="16">
        <f t="shared" si="6"/>
        <v>269.22117391304346</v>
      </c>
      <c r="AA9" s="21">
        <f t="shared" si="7"/>
        <v>490.20813043478256</v>
      </c>
      <c r="AB9" s="19">
        <v>5</v>
      </c>
      <c r="AC9" s="26">
        <v>21</v>
      </c>
    </row>
    <row r="10" spans="1:29" s="5" customFormat="1" ht="18" customHeight="1">
      <c r="A10" s="12" t="s">
        <v>42</v>
      </c>
      <c r="B10" s="18" t="s">
        <v>24</v>
      </c>
      <c r="C10" s="18">
        <v>98</v>
      </c>
      <c r="D10" s="13">
        <v>47.5</v>
      </c>
      <c r="E10" s="14">
        <v>35</v>
      </c>
      <c r="F10" s="15">
        <v>7</v>
      </c>
      <c r="G10" s="14">
        <v>37</v>
      </c>
      <c r="H10" s="15">
        <v>7.33</v>
      </c>
      <c r="I10" s="14">
        <v>38</v>
      </c>
      <c r="J10" s="15">
        <v>7.66</v>
      </c>
      <c r="K10" s="13">
        <f t="shared" si="0"/>
        <v>116.6</v>
      </c>
      <c r="L10" s="14">
        <v>45</v>
      </c>
      <c r="M10" s="15">
        <v>6.66</v>
      </c>
      <c r="N10" s="14">
        <v>47</v>
      </c>
      <c r="O10" s="15">
        <v>7.16</v>
      </c>
      <c r="P10" s="14">
        <v>48</v>
      </c>
      <c r="Q10" s="15">
        <v>7.33</v>
      </c>
      <c r="R10" s="13">
        <f t="shared" si="1"/>
        <v>123.82631578947368</v>
      </c>
      <c r="S10" s="20">
        <f t="shared" si="2"/>
        <v>240.42631578947368</v>
      </c>
      <c r="T10" s="15">
        <v>13.6</v>
      </c>
      <c r="U10" s="13">
        <f t="shared" si="3"/>
        <v>128</v>
      </c>
      <c r="V10" s="17">
        <v>628</v>
      </c>
      <c r="W10" s="13">
        <f t="shared" si="4"/>
        <v>125.60000000000001</v>
      </c>
      <c r="X10" s="18">
        <v>693</v>
      </c>
      <c r="Y10" s="13">
        <f t="shared" si="5"/>
        <v>109.42105263157895</v>
      </c>
      <c r="Z10" s="16">
        <f t="shared" si="6"/>
        <v>239.59389473684215</v>
      </c>
      <c r="AA10" s="21">
        <f t="shared" si="7"/>
        <v>480.02021052631585</v>
      </c>
      <c r="AB10" s="19">
        <v>6</v>
      </c>
      <c r="AC10" s="26">
        <v>20</v>
      </c>
    </row>
    <row r="11" spans="1:29" ht="18" customHeight="1">
      <c r="A11" s="12" t="s">
        <v>25</v>
      </c>
      <c r="B11" s="18" t="s">
        <v>26</v>
      </c>
      <c r="C11" s="18">
        <v>98</v>
      </c>
      <c r="D11" s="13">
        <v>34.5</v>
      </c>
      <c r="E11" s="14">
        <v>22</v>
      </c>
      <c r="F11" s="15">
        <v>6.5</v>
      </c>
      <c r="G11" s="14">
        <v>-24</v>
      </c>
      <c r="H11" s="15"/>
      <c r="I11" s="14">
        <v>24</v>
      </c>
      <c r="J11" s="15">
        <v>6.5</v>
      </c>
      <c r="K11" s="13">
        <f t="shared" si="0"/>
        <v>99.78260869565217</v>
      </c>
      <c r="L11" s="14">
        <v>28</v>
      </c>
      <c r="M11" s="15">
        <v>7.33</v>
      </c>
      <c r="N11" s="14">
        <v>31</v>
      </c>
      <c r="O11" s="15">
        <v>7.16</v>
      </c>
      <c r="P11" s="14">
        <v>33</v>
      </c>
      <c r="Q11" s="15">
        <v>7.5</v>
      </c>
      <c r="R11" s="13">
        <f t="shared" si="1"/>
        <v>122.82608695652175</v>
      </c>
      <c r="S11" s="20">
        <f t="shared" si="2"/>
        <v>222.60869565217394</v>
      </c>
      <c r="T11" s="15">
        <v>12.8</v>
      </c>
      <c r="U11" s="13">
        <f t="shared" si="3"/>
        <v>144</v>
      </c>
      <c r="V11" s="17">
        <v>593</v>
      </c>
      <c r="W11" s="13">
        <f t="shared" si="4"/>
        <v>118.60000000000001</v>
      </c>
      <c r="X11" s="18">
        <v>535</v>
      </c>
      <c r="Y11" s="13">
        <f t="shared" si="5"/>
        <v>116.30434782608695</v>
      </c>
      <c r="Z11" s="16">
        <f t="shared" si="6"/>
        <v>250.0768695652174</v>
      </c>
      <c r="AA11" s="21">
        <f t="shared" si="7"/>
        <v>472.68556521739134</v>
      </c>
      <c r="AB11" s="19">
        <v>7</v>
      </c>
      <c r="AC11" s="26">
        <v>19</v>
      </c>
    </row>
    <row r="12" spans="1:29" ht="18" customHeight="1">
      <c r="A12" s="12" t="s">
        <v>31</v>
      </c>
      <c r="B12" s="18" t="s">
        <v>32</v>
      </c>
      <c r="C12" s="18">
        <v>99</v>
      </c>
      <c r="D12" s="13">
        <v>37.5</v>
      </c>
      <c r="E12" s="14">
        <v>25</v>
      </c>
      <c r="F12" s="15">
        <v>5</v>
      </c>
      <c r="G12" s="14">
        <v>27</v>
      </c>
      <c r="H12" s="15">
        <v>4.66</v>
      </c>
      <c r="I12" s="14">
        <v>28</v>
      </c>
      <c r="J12" s="15">
        <v>5.33</v>
      </c>
      <c r="K12" s="13">
        <f t="shared" si="0"/>
        <v>90.63333333333333</v>
      </c>
      <c r="L12" s="14">
        <v>33</v>
      </c>
      <c r="M12" s="15">
        <v>4</v>
      </c>
      <c r="N12" s="14">
        <v>-36</v>
      </c>
      <c r="O12" s="15"/>
      <c r="P12" s="14">
        <v>36</v>
      </c>
      <c r="Q12" s="15">
        <v>4.66</v>
      </c>
      <c r="R12" s="13">
        <f t="shared" si="1"/>
        <v>94.6</v>
      </c>
      <c r="S12" s="20">
        <f t="shared" si="2"/>
        <v>185.23333333333332</v>
      </c>
      <c r="T12" s="15">
        <v>13</v>
      </c>
      <c r="U12" s="13">
        <f t="shared" si="3"/>
        <v>140</v>
      </c>
      <c r="V12" s="17">
        <v>622</v>
      </c>
      <c r="W12" s="13">
        <f t="shared" si="4"/>
        <v>124.4</v>
      </c>
      <c r="X12" s="18">
        <v>570</v>
      </c>
      <c r="Y12" s="13">
        <f t="shared" si="5"/>
        <v>114</v>
      </c>
      <c r="Z12" s="16">
        <f t="shared" si="6"/>
        <v>249.744</v>
      </c>
      <c r="AA12" s="21">
        <f t="shared" si="7"/>
        <v>434.9773333333333</v>
      </c>
      <c r="AB12" s="19">
        <v>8</v>
      </c>
      <c r="AC12" s="26">
        <v>18</v>
      </c>
    </row>
    <row r="13" spans="1:29" ht="18" customHeight="1">
      <c r="A13" s="12" t="s">
        <v>39</v>
      </c>
      <c r="B13" s="18" t="s">
        <v>40</v>
      </c>
      <c r="C13" s="18">
        <v>99</v>
      </c>
      <c r="D13" s="13">
        <v>38.1</v>
      </c>
      <c r="E13" s="14">
        <v>22</v>
      </c>
      <c r="F13" s="15">
        <v>4.5</v>
      </c>
      <c r="G13" s="14">
        <v>23</v>
      </c>
      <c r="H13" s="15">
        <v>5.66</v>
      </c>
      <c r="I13" s="14">
        <v>24</v>
      </c>
      <c r="J13" s="15">
        <v>5.33</v>
      </c>
      <c r="K13" s="13">
        <f t="shared" si="0"/>
        <v>86.78372703412073</v>
      </c>
      <c r="L13" s="14">
        <v>33</v>
      </c>
      <c r="M13" s="15">
        <v>5</v>
      </c>
      <c r="N13" s="14">
        <v>34</v>
      </c>
      <c r="O13" s="15">
        <v>5.16</v>
      </c>
      <c r="P13" s="14">
        <v>35</v>
      </c>
      <c r="Q13" s="15">
        <v>5.16</v>
      </c>
      <c r="R13" s="13">
        <f t="shared" si="1"/>
        <v>97.53175853018374</v>
      </c>
      <c r="S13" s="20">
        <f t="shared" si="2"/>
        <v>184.31548556430448</v>
      </c>
      <c r="T13" s="15">
        <v>13.7</v>
      </c>
      <c r="U13" s="13">
        <f t="shared" si="3"/>
        <v>126</v>
      </c>
      <c r="V13" s="17">
        <v>545</v>
      </c>
      <c r="W13" s="13">
        <f t="shared" si="4"/>
        <v>109</v>
      </c>
      <c r="X13" s="18">
        <v>436</v>
      </c>
      <c r="Y13" s="13">
        <f t="shared" si="5"/>
        <v>85.8267716535433</v>
      </c>
      <c r="Z13" s="16">
        <f t="shared" si="6"/>
        <v>211.74566929133857</v>
      </c>
      <c r="AA13" s="21">
        <f t="shared" si="7"/>
        <v>396.06115485564305</v>
      </c>
      <c r="AB13" s="19">
        <v>9</v>
      </c>
      <c r="AC13" s="26">
        <v>17</v>
      </c>
    </row>
    <row r="14" spans="1:29" ht="18" customHeight="1" thickBot="1">
      <c r="A14" s="27" t="s">
        <v>33</v>
      </c>
      <c r="B14" s="28" t="s">
        <v>34</v>
      </c>
      <c r="C14" s="28">
        <v>99</v>
      </c>
      <c r="D14" s="29">
        <v>39.8</v>
      </c>
      <c r="E14" s="30">
        <v>-17</v>
      </c>
      <c r="F14" s="31"/>
      <c r="G14" s="30">
        <v>17</v>
      </c>
      <c r="H14" s="31">
        <v>4.5</v>
      </c>
      <c r="I14" s="30">
        <v>18</v>
      </c>
      <c r="J14" s="31">
        <v>4.83</v>
      </c>
      <c r="K14" s="29">
        <f t="shared" si="0"/>
        <v>70.91306532663316</v>
      </c>
      <c r="L14" s="30">
        <v>25</v>
      </c>
      <c r="M14" s="31">
        <v>6.5</v>
      </c>
      <c r="N14" s="30">
        <v>27</v>
      </c>
      <c r="O14" s="31">
        <v>5.83</v>
      </c>
      <c r="P14" s="30">
        <v>29</v>
      </c>
      <c r="Q14" s="31">
        <v>5.83</v>
      </c>
      <c r="R14" s="29">
        <f t="shared" si="1"/>
        <v>96.4070351758794</v>
      </c>
      <c r="S14" s="32">
        <f t="shared" si="2"/>
        <v>167.32010050251256</v>
      </c>
      <c r="T14" s="31">
        <v>14.4</v>
      </c>
      <c r="U14" s="29">
        <f t="shared" si="3"/>
        <v>112</v>
      </c>
      <c r="V14" s="33">
        <v>561</v>
      </c>
      <c r="W14" s="29">
        <f t="shared" si="4"/>
        <v>112.2</v>
      </c>
      <c r="X14" s="28">
        <v>431</v>
      </c>
      <c r="Y14" s="29">
        <f t="shared" si="5"/>
        <v>81.21859296482413</v>
      </c>
      <c r="Z14" s="34">
        <f t="shared" si="6"/>
        <v>201.57627135678393</v>
      </c>
      <c r="AA14" s="35">
        <f t="shared" si="7"/>
        <v>368.8963718592965</v>
      </c>
      <c r="AB14" s="36">
        <v>10</v>
      </c>
      <c r="AC14" s="37">
        <v>16</v>
      </c>
    </row>
    <row r="15" ht="13.5" thickTop="1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25">
    <mergeCell ref="AC1:AC3"/>
    <mergeCell ref="A4:AC4"/>
    <mergeCell ref="A1:A3"/>
    <mergeCell ref="S1:S3"/>
    <mergeCell ref="R1:R3"/>
    <mergeCell ref="E1:J1"/>
    <mergeCell ref="AB1:AB3"/>
    <mergeCell ref="V1:V3"/>
    <mergeCell ref="D1:D3"/>
    <mergeCell ref="P2:Q2"/>
    <mergeCell ref="AA1:AA3"/>
    <mergeCell ref="W1:W3"/>
    <mergeCell ref="U1:U3"/>
    <mergeCell ref="Z1:Z3"/>
    <mergeCell ref="X1:X3"/>
    <mergeCell ref="Y1:Y3"/>
    <mergeCell ref="T1:T3"/>
    <mergeCell ref="B1:B3"/>
    <mergeCell ref="E2:F2"/>
    <mergeCell ref="G2:H2"/>
    <mergeCell ref="I2:J2"/>
    <mergeCell ref="L1:Q1"/>
    <mergeCell ref="K1:K3"/>
    <mergeCell ref="L2:M2"/>
    <mergeCell ref="N2:O2"/>
  </mergeCells>
  <conditionalFormatting sqref="K1 A1:D1 R1:AC1 R5:S14 K5:K14 D5:D14">
    <cfRule type="cellIs" priority="7" dxfId="9" operator="lessThan" stopIfTrue="1">
      <formula>1</formula>
    </cfRule>
  </conditionalFormatting>
  <conditionalFormatting sqref="L1:Q3 E1:J3 L5:Q14 E5:J14">
    <cfRule type="cellIs" priority="8" dxfId="3" operator="lessThan" stopIfTrue="1">
      <formula>0</formula>
    </cfRule>
  </conditionalFormatting>
  <printOptions horizontalCentered="1"/>
  <pageMargins left="0.1968503937007874" right="0.11811023622047245" top="1.1811023622047245" bottom="0.4724409448818898" header="0.7086614173228347" footer="0.31496062992125984"/>
  <pageSetup horizontalDpi="75" verticalDpi="75" orientation="landscape" paperSize="9" r:id="rId2"/>
  <headerFooter alignWithMargins="0">
    <oddHeader>&amp;L&amp;"Bookman Old Style,Fett"VGKF Sachsen e.V.&amp;C&amp;"Bookman Old Style,Fett"&amp;14 Deutsche Meisterschaft 
der Länderauswahlmannschaften der Schüler AK 13/14&amp;R&amp;"Bookman Old Style,Fett"Rodewisch, 30./31.03.2012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C14"/>
  <sheetViews>
    <sheetView showGridLines="0" showZeros="0" zoomScale="124" zoomScaleNormal="124" zoomScalePageLayoutView="0" workbookViewId="0" topLeftCell="A1">
      <pane ySplit="3" topLeftCell="A4" activePane="bottomLeft" state="frozen"/>
      <selection pane="topLeft" activeCell="X8" sqref="X8:Z8"/>
      <selection pane="bottomLeft" activeCell="Z21" sqref="Z21"/>
    </sheetView>
  </sheetViews>
  <sheetFormatPr defaultColWidth="11.421875" defaultRowHeight="12.75"/>
  <cols>
    <col min="1" max="1" width="17.28125" style="10" customWidth="1"/>
    <col min="2" max="2" width="5.00390625" style="4" bestFit="1" customWidth="1"/>
    <col min="3" max="3" width="3.8515625" style="4" bestFit="1" customWidth="1"/>
    <col min="4" max="4" width="4.421875" style="6" customWidth="1"/>
    <col min="5" max="10" width="4.28125" style="6" customWidth="1"/>
    <col min="11" max="11" width="4.140625" style="6" customWidth="1"/>
    <col min="12" max="17" width="4.28125" style="6" customWidth="1"/>
    <col min="18" max="18" width="4.8515625" style="6" customWidth="1"/>
    <col min="19" max="19" width="6.421875" style="9" bestFit="1" customWidth="1"/>
    <col min="20" max="20" width="4.140625" style="9" customWidth="1"/>
    <col min="21" max="21" width="4.8515625" style="11" customWidth="1"/>
    <col min="22" max="22" width="3.140625" style="6" customWidth="1"/>
    <col min="23" max="23" width="4.140625" style="6" customWidth="1"/>
    <col min="24" max="24" width="3.8515625" style="6" customWidth="1"/>
    <col min="25" max="26" width="4.8515625" style="6" customWidth="1"/>
    <col min="27" max="27" width="5.7109375" style="9" customWidth="1"/>
    <col min="28" max="28" width="2.57421875" style="11" customWidth="1"/>
    <col min="29" max="29" width="4.421875" style="11" bestFit="1" customWidth="1"/>
    <col min="30" max="16384" width="11.421875" style="6" customWidth="1"/>
  </cols>
  <sheetData>
    <row r="1" spans="1:29" s="1" customFormat="1" ht="24.75" customHeight="1" thickTop="1">
      <c r="A1" s="162" t="s">
        <v>0</v>
      </c>
      <c r="B1" s="116" t="s">
        <v>19</v>
      </c>
      <c r="C1" s="22"/>
      <c r="D1" s="116" t="s">
        <v>1</v>
      </c>
      <c r="E1" s="153" t="s">
        <v>4</v>
      </c>
      <c r="F1" s="122"/>
      <c r="G1" s="122"/>
      <c r="H1" s="122"/>
      <c r="I1" s="122"/>
      <c r="J1" s="122"/>
      <c r="K1" s="123" t="s">
        <v>12</v>
      </c>
      <c r="L1" s="122" t="s">
        <v>8</v>
      </c>
      <c r="M1" s="122"/>
      <c r="N1" s="122"/>
      <c r="O1" s="122"/>
      <c r="P1" s="122"/>
      <c r="Q1" s="122"/>
      <c r="R1" s="150" t="s">
        <v>13</v>
      </c>
      <c r="S1" s="147" t="s">
        <v>11</v>
      </c>
      <c r="T1" s="113" t="s">
        <v>18</v>
      </c>
      <c r="U1" s="132" t="s">
        <v>3</v>
      </c>
      <c r="V1" s="157" t="s">
        <v>10</v>
      </c>
      <c r="W1" s="129" t="s">
        <v>3</v>
      </c>
      <c r="X1" s="135" t="s">
        <v>15</v>
      </c>
      <c r="Y1" s="129" t="s">
        <v>3</v>
      </c>
      <c r="Z1" s="129" t="s">
        <v>16</v>
      </c>
      <c r="AA1" s="126" t="s">
        <v>14</v>
      </c>
      <c r="AB1" s="154" t="s">
        <v>17</v>
      </c>
      <c r="AC1" s="138" t="s">
        <v>21</v>
      </c>
    </row>
    <row r="2" spans="1:29" s="1" customFormat="1" ht="24.75" customHeight="1">
      <c r="A2" s="163"/>
      <c r="B2" s="117"/>
      <c r="C2" s="23" t="s">
        <v>20</v>
      </c>
      <c r="D2" s="160"/>
      <c r="E2" s="119" t="s">
        <v>5</v>
      </c>
      <c r="F2" s="120"/>
      <c r="G2" s="119" t="s">
        <v>6</v>
      </c>
      <c r="H2" s="120"/>
      <c r="I2" s="119" t="s">
        <v>7</v>
      </c>
      <c r="J2" s="121"/>
      <c r="K2" s="124"/>
      <c r="L2" s="121" t="s">
        <v>5</v>
      </c>
      <c r="M2" s="120"/>
      <c r="N2" s="119" t="s">
        <v>6</v>
      </c>
      <c r="O2" s="120"/>
      <c r="P2" s="119" t="s">
        <v>7</v>
      </c>
      <c r="Q2" s="121"/>
      <c r="R2" s="151"/>
      <c r="S2" s="148" t="s">
        <v>9</v>
      </c>
      <c r="T2" s="114"/>
      <c r="U2" s="133"/>
      <c r="V2" s="158"/>
      <c r="W2" s="130"/>
      <c r="X2" s="136"/>
      <c r="Y2" s="130"/>
      <c r="Z2" s="130"/>
      <c r="AA2" s="127"/>
      <c r="AB2" s="155"/>
      <c r="AC2" s="139"/>
    </row>
    <row r="3" spans="1:29" s="1" customFormat="1" ht="27" customHeight="1" thickBot="1">
      <c r="A3" s="164"/>
      <c r="B3" s="118"/>
      <c r="C3" s="24"/>
      <c r="D3" s="161"/>
      <c r="E3" s="2" t="s">
        <v>2</v>
      </c>
      <c r="F3" s="3" t="s">
        <v>3</v>
      </c>
      <c r="G3" s="2" t="s">
        <v>2</v>
      </c>
      <c r="H3" s="3" t="s">
        <v>3</v>
      </c>
      <c r="I3" s="2" t="s">
        <v>2</v>
      </c>
      <c r="J3" s="7" t="s">
        <v>3</v>
      </c>
      <c r="K3" s="125"/>
      <c r="L3" s="8" t="s">
        <v>2</v>
      </c>
      <c r="M3" s="3" t="s">
        <v>3</v>
      </c>
      <c r="N3" s="2" t="s">
        <v>2</v>
      </c>
      <c r="O3" s="3" t="s">
        <v>3</v>
      </c>
      <c r="P3" s="2" t="s">
        <v>2</v>
      </c>
      <c r="Q3" s="7" t="s">
        <v>3</v>
      </c>
      <c r="R3" s="152"/>
      <c r="S3" s="149"/>
      <c r="T3" s="115"/>
      <c r="U3" s="134"/>
      <c r="V3" s="159"/>
      <c r="W3" s="131"/>
      <c r="X3" s="137"/>
      <c r="Y3" s="131"/>
      <c r="Z3" s="131"/>
      <c r="AA3" s="128"/>
      <c r="AB3" s="156"/>
      <c r="AC3" s="140"/>
    </row>
    <row r="4" spans="1:29" s="1" customFormat="1" ht="24.75" customHeight="1" thickBot="1" thickTop="1">
      <c r="A4" s="141" t="s">
        <v>44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3"/>
    </row>
    <row r="5" spans="1:29" s="5" customFormat="1" ht="18" customHeight="1" thickTop="1">
      <c r="A5" s="12" t="s">
        <v>45</v>
      </c>
      <c r="B5" s="18" t="s">
        <v>28</v>
      </c>
      <c r="C5" s="18">
        <v>98</v>
      </c>
      <c r="D5" s="13">
        <v>46.5</v>
      </c>
      <c r="E5" s="14">
        <v>47</v>
      </c>
      <c r="F5" s="15">
        <v>8.66</v>
      </c>
      <c r="G5" s="14">
        <v>50</v>
      </c>
      <c r="H5" s="15">
        <v>9.16</v>
      </c>
      <c r="I5" s="14">
        <v>52</v>
      </c>
      <c r="J5" s="15">
        <v>9.5</v>
      </c>
      <c r="K5" s="13">
        <f aca="true" t="shared" si="0" ref="K5:K14">IF((D5=""),"",IF(MAX(E5*50/D5+F5*10,G5*50/D5+H5*10,I5*50/D5+J5*10)&lt;0,0,(MAX(E5*50/D5+F5*10,G5*50/D5+H5*10,I5*50/D5+J5*10))))</f>
        <v>150.91397849462365</v>
      </c>
      <c r="L5" s="14">
        <v>57</v>
      </c>
      <c r="M5" s="15">
        <v>8.83</v>
      </c>
      <c r="N5" s="14">
        <v>61</v>
      </c>
      <c r="O5" s="15">
        <v>8.33</v>
      </c>
      <c r="P5" s="14">
        <v>-65</v>
      </c>
      <c r="Q5" s="15"/>
      <c r="R5" s="13">
        <f aca="true" t="shared" si="1" ref="R5:R14">IF(D5="","",IF(MAX(L5*50/D5+M5*10,N5*50/D5+O5*10,P5*50/D5+Q5*10)&lt;0,0,(MAX(L5*50/D5+M5*10,N5*50/D5+O5*10,P5*50/D5+Q5*10))))</f>
        <v>149.59032258064516</v>
      </c>
      <c r="S5" s="20">
        <f aca="true" t="shared" si="2" ref="S5:S14">IF(D5="","",K5+R5)</f>
        <v>300.5043010752688</v>
      </c>
      <c r="T5" s="15">
        <v>12.4</v>
      </c>
      <c r="U5" s="38">
        <f aca="true" t="shared" si="3" ref="U5:U14">IF(OR(T5&gt;20,T5&lt;0.1),0,400-(T5*20))</f>
        <v>152</v>
      </c>
      <c r="V5" s="17">
        <v>684</v>
      </c>
      <c r="W5" s="13">
        <f aca="true" t="shared" si="4" ref="W5:W14">IF(V5&lt;100,0,V5*0.2)</f>
        <v>136.8</v>
      </c>
      <c r="X5" s="18">
        <v>949</v>
      </c>
      <c r="Y5" s="13">
        <f aca="true" t="shared" si="5" ref="Y5:Y14">IF(ISBLANK(X5),"",X5*7.5/D5)</f>
        <v>153.06451612903226</v>
      </c>
      <c r="Z5" s="16">
        <f aca="true" t="shared" si="6" ref="Z5:Z14">SUM(U5,W5,Y5)*0.66</f>
        <v>291.63058064516133</v>
      </c>
      <c r="AA5" s="21">
        <f aca="true" t="shared" si="7" ref="AA5:AA14">SUM(S5,Z5)</f>
        <v>592.1348817204301</v>
      </c>
      <c r="AB5" s="19">
        <v>1</v>
      </c>
      <c r="AC5" s="39">
        <v>28</v>
      </c>
    </row>
    <row r="6" spans="1:29" s="5" customFormat="1" ht="18" customHeight="1">
      <c r="A6" s="12" t="s">
        <v>46</v>
      </c>
      <c r="B6" s="18" t="s">
        <v>41</v>
      </c>
      <c r="C6" s="18">
        <v>99</v>
      </c>
      <c r="D6" s="13">
        <v>37.8</v>
      </c>
      <c r="E6" s="14">
        <v>41</v>
      </c>
      <c r="F6" s="15">
        <v>6</v>
      </c>
      <c r="G6" s="14">
        <v>42</v>
      </c>
      <c r="H6" s="18">
        <v>7.16</v>
      </c>
      <c r="I6" s="14">
        <v>44</v>
      </c>
      <c r="J6" s="18">
        <v>7.16</v>
      </c>
      <c r="K6" s="13">
        <f t="shared" si="0"/>
        <v>129.8010582010582</v>
      </c>
      <c r="L6" s="14">
        <v>51</v>
      </c>
      <c r="M6" s="18">
        <v>6.66</v>
      </c>
      <c r="N6" s="14">
        <v>54</v>
      </c>
      <c r="O6" s="18">
        <v>7.33</v>
      </c>
      <c r="P6" s="14">
        <v>56</v>
      </c>
      <c r="Q6" s="18">
        <v>7.16</v>
      </c>
      <c r="R6" s="13">
        <f t="shared" si="1"/>
        <v>145.67407407407407</v>
      </c>
      <c r="S6" s="20">
        <f t="shared" si="2"/>
        <v>275.4751322751323</v>
      </c>
      <c r="T6" s="40">
        <v>12.9</v>
      </c>
      <c r="U6" s="41">
        <f t="shared" si="3"/>
        <v>142</v>
      </c>
      <c r="V6" s="42">
        <v>763</v>
      </c>
      <c r="W6" s="43">
        <f t="shared" si="4"/>
        <v>152.6</v>
      </c>
      <c r="X6" s="42">
        <v>809</v>
      </c>
      <c r="Y6" s="43">
        <f t="shared" si="5"/>
        <v>160.51587301587304</v>
      </c>
      <c r="Z6" s="44">
        <f t="shared" si="6"/>
        <v>300.37647619047624</v>
      </c>
      <c r="AA6" s="21">
        <f t="shared" si="7"/>
        <v>575.8516084656085</v>
      </c>
      <c r="AB6" s="19">
        <v>2</v>
      </c>
      <c r="AC6" s="39">
        <v>25</v>
      </c>
    </row>
    <row r="7" spans="1:29" s="5" customFormat="1" ht="18" customHeight="1">
      <c r="A7" s="12" t="s">
        <v>47</v>
      </c>
      <c r="B7" s="18" t="s">
        <v>38</v>
      </c>
      <c r="C7" s="18">
        <v>98</v>
      </c>
      <c r="D7" s="13">
        <v>56.9</v>
      </c>
      <c r="E7" s="14">
        <v>57</v>
      </c>
      <c r="F7" s="15">
        <v>8</v>
      </c>
      <c r="G7" s="14">
        <v>60</v>
      </c>
      <c r="H7" s="15">
        <v>8</v>
      </c>
      <c r="I7" s="14">
        <v>-61</v>
      </c>
      <c r="J7" s="15"/>
      <c r="K7" s="13">
        <f t="shared" si="0"/>
        <v>132.72407732864676</v>
      </c>
      <c r="L7" s="14">
        <v>76</v>
      </c>
      <c r="M7" s="15">
        <v>7</v>
      </c>
      <c r="N7" s="14">
        <v>-81</v>
      </c>
      <c r="O7" s="15"/>
      <c r="P7" s="14">
        <v>81</v>
      </c>
      <c r="Q7" s="15">
        <v>6.25</v>
      </c>
      <c r="R7" s="13">
        <f t="shared" si="1"/>
        <v>136.78383128295255</v>
      </c>
      <c r="S7" s="20">
        <f t="shared" si="2"/>
        <v>269.5079086115993</v>
      </c>
      <c r="T7" s="15">
        <v>12.2</v>
      </c>
      <c r="U7" s="38">
        <f t="shared" si="3"/>
        <v>156</v>
      </c>
      <c r="V7" s="17">
        <v>788</v>
      </c>
      <c r="W7" s="13">
        <f t="shared" si="4"/>
        <v>157.60000000000002</v>
      </c>
      <c r="X7" s="18">
        <v>1119</v>
      </c>
      <c r="Y7" s="13">
        <f t="shared" si="5"/>
        <v>147.4956063268893</v>
      </c>
      <c r="Z7" s="16">
        <f t="shared" si="6"/>
        <v>304.32310017574696</v>
      </c>
      <c r="AA7" s="21">
        <f t="shared" si="7"/>
        <v>573.8310087873463</v>
      </c>
      <c r="AB7" s="19">
        <v>3</v>
      </c>
      <c r="AC7" s="39">
        <v>23</v>
      </c>
    </row>
    <row r="8" spans="1:29" s="5" customFormat="1" ht="18" customHeight="1">
      <c r="A8" s="12" t="s">
        <v>48</v>
      </c>
      <c r="B8" s="18" t="s">
        <v>30</v>
      </c>
      <c r="C8" s="18">
        <v>98</v>
      </c>
      <c r="D8" s="13">
        <v>51.2</v>
      </c>
      <c r="E8" s="14">
        <v>42</v>
      </c>
      <c r="F8" s="15">
        <v>7.66</v>
      </c>
      <c r="G8" s="14">
        <v>45</v>
      </c>
      <c r="H8" s="15">
        <v>7.66</v>
      </c>
      <c r="I8" s="14">
        <v>48</v>
      </c>
      <c r="J8" s="15">
        <v>8</v>
      </c>
      <c r="K8" s="13">
        <f t="shared" si="0"/>
        <v>126.875</v>
      </c>
      <c r="L8" s="14">
        <v>52</v>
      </c>
      <c r="M8" s="15">
        <v>7.75</v>
      </c>
      <c r="N8" s="14">
        <v>56</v>
      </c>
      <c r="O8" s="15">
        <v>6.83</v>
      </c>
      <c r="P8" s="14">
        <v>60</v>
      </c>
      <c r="Q8" s="15">
        <v>7</v>
      </c>
      <c r="R8" s="13">
        <f t="shared" si="1"/>
        <v>128.59375</v>
      </c>
      <c r="S8" s="20">
        <f t="shared" si="2"/>
        <v>255.46875</v>
      </c>
      <c r="T8" s="15">
        <v>12.5</v>
      </c>
      <c r="U8" s="38">
        <f t="shared" si="3"/>
        <v>150</v>
      </c>
      <c r="V8" s="17">
        <v>753</v>
      </c>
      <c r="W8" s="13">
        <f t="shared" si="4"/>
        <v>150.6</v>
      </c>
      <c r="X8" s="18">
        <v>838</v>
      </c>
      <c r="Y8" s="13">
        <f t="shared" si="5"/>
        <v>122.75390625</v>
      </c>
      <c r="Z8" s="16">
        <f t="shared" si="6"/>
        <v>279.413578125</v>
      </c>
      <c r="AA8" s="21">
        <f t="shared" si="7"/>
        <v>534.882328125</v>
      </c>
      <c r="AB8" s="19">
        <v>4</v>
      </c>
      <c r="AC8" s="39">
        <v>22</v>
      </c>
    </row>
    <row r="9" spans="1:29" s="5" customFormat="1" ht="18" customHeight="1">
      <c r="A9" s="12" t="s">
        <v>49</v>
      </c>
      <c r="B9" s="18" t="s">
        <v>24</v>
      </c>
      <c r="C9" s="18">
        <v>98</v>
      </c>
      <c r="D9" s="13">
        <v>58.8</v>
      </c>
      <c r="E9" s="14">
        <v>48</v>
      </c>
      <c r="F9" s="15">
        <v>8.5</v>
      </c>
      <c r="G9" s="14">
        <v>51</v>
      </c>
      <c r="H9" s="15">
        <v>8.33</v>
      </c>
      <c r="I9" s="14">
        <v>53</v>
      </c>
      <c r="J9" s="15">
        <v>8.66</v>
      </c>
      <c r="K9" s="13">
        <f t="shared" si="0"/>
        <v>131.66802721088436</v>
      </c>
      <c r="L9" s="14">
        <v>60</v>
      </c>
      <c r="M9" s="15">
        <v>8.33</v>
      </c>
      <c r="N9" s="14">
        <v>63</v>
      </c>
      <c r="O9" s="15">
        <v>8.5</v>
      </c>
      <c r="P9" s="14">
        <v>66</v>
      </c>
      <c r="Q9" s="15">
        <v>8.16</v>
      </c>
      <c r="R9" s="13">
        <f t="shared" si="1"/>
        <v>138.57142857142858</v>
      </c>
      <c r="S9" s="20">
        <f t="shared" si="2"/>
        <v>270.2394557823129</v>
      </c>
      <c r="T9" s="15">
        <v>13</v>
      </c>
      <c r="U9" s="38">
        <f t="shared" si="3"/>
        <v>140</v>
      </c>
      <c r="V9" s="17">
        <v>702</v>
      </c>
      <c r="W9" s="13">
        <f t="shared" si="4"/>
        <v>140.4</v>
      </c>
      <c r="X9" s="18">
        <v>930</v>
      </c>
      <c r="Y9" s="13">
        <f t="shared" si="5"/>
        <v>118.62244897959184</v>
      </c>
      <c r="Z9" s="16">
        <f t="shared" si="6"/>
        <v>263.35481632653057</v>
      </c>
      <c r="AA9" s="21">
        <f t="shared" si="7"/>
        <v>533.5942721088435</v>
      </c>
      <c r="AB9" s="19">
        <v>5</v>
      </c>
      <c r="AC9" s="39">
        <v>21</v>
      </c>
    </row>
    <row r="10" spans="1:29" s="5" customFormat="1" ht="18" customHeight="1">
      <c r="A10" s="12" t="s">
        <v>50</v>
      </c>
      <c r="B10" s="18" t="s">
        <v>26</v>
      </c>
      <c r="C10" s="18">
        <v>98</v>
      </c>
      <c r="D10" s="13">
        <v>49.3</v>
      </c>
      <c r="E10" s="14">
        <v>42</v>
      </c>
      <c r="F10" s="15">
        <v>7</v>
      </c>
      <c r="G10" s="14">
        <v>-44</v>
      </c>
      <c r="H10" s="15"/>
      <c r="I10" s="14">
        <v>44</v>
      </c>
      <c r="J10" s="15">
        <v>7</v>
      </c>
      <c r="K10" s="13">
        <f t="shared" si="0"/>
        <v>114.62474645030426</v>
      </c>
      <c r="L10" s="14">
        <v>53</v>
      </c>
      <c r="M10" s="15">
        <v>7.83</v>
      </c>
      <c r="N10" s="14">
        <v>55</v>
      </c>
      <c r="O10" s="15">
        <v>8</v>
      </c>
      <c r="P10" s="14">
        <v>-57</v>
      </c>
      <c r="Q10" s="15"/>
      <c r="R10" s="13">
        <f t="shared" si="1"/>
        <v>135.78093306288034</v>
      </c>
      <c r="S10" s="20">
        <f t="shared" si="2"/>
        <v>250.4056795131846</v>
      </c>
      <c r="T10" s="15">
        <v>13.3</v>
      </c>
      <c r="U10" s="38">
        <f t="shared" si="3"/>
        <v>134</v>
      </c>
      <c r="V10" s="17">
        <v>744</v>
      </c>
      <c r="W10" s="13">
        <f t="shared" si="4"/>
        <v>148.8</v>
      </c>
      <c r="X10" s="18">
        <v>938</v>
      </c>
      <c r="Y10" s="13">
        <f t="shared" si="5"/>
        <v>142.6977687626775</v>
      </c>
      <c r="Z10" s="16">
        <f t="shared" si="6"/>
        <v>280.8285273833672</v>
      </c>
      <c r="AA10" s="21">
        <f t="shared" si="7"/>
        <v>531.2342068965518</v>
      </c>
      <c r="AB10" s="19">
        <v>6</v>
      </c>
      <c r="AC10" s="39">
        <v>20</v>
      </c>
    </row>
    <row r="11" spans="1:29" s="5" customFormat="1" ht="18" customHeight="1">
      <c r="A11" s="12" t="s">
        <v>51</v>
      </c>
      <c r="B11" s="18" t="s">
        <v>36</v>
      </c>
      <c r="C11" s="18">
        <v>98</v>
      </c>
      <c r="D11" s="13">
        <v>43.6</v>
      </c>
      <c r="E11" s="14">
        <v>30</v>
      </c>
      <c r="F11" s="15">
        <v>7</v>
      </c>
      <c r="G11" s="14">
        <v>34</v>
      </c>
      <c r="H11" s="15">
        <v>6.66</v>
      </c>
      <c r="I11" s="14">
        <v>37</v>
      </c>
      <c r="J11" s="15">
        <v>7</v>
      </c>
      <c r="K11" s="13">
        <f t="shared" si="0"/>
        <v>112.43119266055047</v>
      </c>
      <c r="L11" s="14">
        <v>40</v>
      </c>
      <c r="M11" s="15">
        <v>6.16</v>
      </c>
      <c r="N11" s="14">
        <v>44</v>
      </c>
      <c r="O11" s="15">
        <v>6.5</v>
      </c>
      <c r="P11" s="14">
        <v>48</v>
      </c>
      <c r="Q11" s="15">
        <v>6.33</v>
      </c>
      <c r="R11" s="13">
        <f t="shared" si="1"/>
        <v>118.34587155963303</v>
      </c>
      <c r="S11" s="20">
        <f t="shared" si="2"/>
        <v>230.7770642201835</v>
      </c>
      <c r="T11" s="15">
        <v>13</v>
      </c>
      <c r="U11" s="38">
        <f t="shared" si="3"/>
        <v>140</v>
      </c>
      <c r="V11" s="17">
        <v>650</v>
      </c>
      <c r="W11" s="13">
        <f t="shared" si="4"/>
        <v>130</v>
      </c>
      <c r="X11" s="18">
        <v>779</v>
      </c>
      <c r="Y11" s="13">
        <f t="shared" si="5"/>
        <v>134.00229357798165</v>
      </c>
      <c r="Z11" s="16">
        <f t="shared" si="6"/>
        <v>266.6415137614679</v>
      </c>
      <c r="AA11" s="21">
        <f t="shared" si="7"/>
        <v>497.41857798165137</v>
      </c>
      <c r="AB11" s="19">
        <v>7</v>
      </c>
      <c r="AC11" s="39">
        <v>19</v>
      </c>
    </row>
    <row r="12" spans="1:29" s="5" customFormat="1" ht="18" customHeight="1">
      <c r="A12" s="12" t="s">
        <v>52</v>
      </c>
      <c r="B12" s="18" t="s">
        <v>34</v>
      </c>
      <c r="C12" s="18">
        <v>98</v>
      </c>
      <c r="D12" s="13">
        <v>54.2</v>
      </c>
      <c r="E12" s="14">
        <v>25</v>
      </c>
      <c r="F12" s="15">
        <v>6.53</v>
      </c>
      <c r="G12" s="14">
        <v>28</v>
      </c>
      <c r="H12" s="15">
        <v>6.53</v>
      </c>
      <c r="I12" s="14">
        <v>30</v>
      </c>
      <c r="J12" s="15">
        <v>6.5</v>
      </c>
      <c r="K12" s="13">
        <f t="shared" si="0"/>
        <v>92.67527675276753</v>
      </c>
      <c r="L12" s="14">
        <v>35</v>
      </c>
      <c r="M12" s="15">
        <v>7.16</v>
      </c>
      <c r="N12" s="14">
        <v>40</v>
      </c>
      <c r="O12" s="15">
        <v>7.5</v>
      </c>
      <c r="P12" s="14">
        <v>42</v>
      </c>
      <c r="Q12" s="15">
        <v>7.16</v>
      </c>
      <c r="R12" s="13">
        <f t="shared" si="1"/>
        <v>111.90036900369003</v>
      </c>
      <c r="S12" s="20">
        <f t="shared" si="2"/>
        <v>204.57564575645756</v>
      </c>
      <c r="T12" s="15">
        <v>13.1</v>
      </c>
      <c r="U12" s="38">
        <f t="shared" si="3"/>
        <v>138</v>
      </c>
      <c r="V12" s="17">
        <v>593</v>
      </c>
      <c r="W12" s="13">
        <f t="shared" si="4"/>
        <v>118.60000000000001</v>
      </c>
      <c r="X12" s="18">
        <v>746</v>
      </c>
      <c r="Y12" s="13">
        <f t="shared" si="5"/>
        <v>103.22878228782287</v>
      </c>
      <c r="Z12" s="16">
        <f t="shared" si="6"/>
        <v>237.48699630996313</v>
      </c>
      <c r="AA12" s="21">
        <f t="shared" si="7"/>
        <v>442.0626420664207</v>
      </c>
      <c r="AB12" s="19">
        <v>8</v>
      </c>
      <c r="AC12" s="39">
        <v>18</v>
      </c>
    </row>
    <row r="13" spans="1:29" ht="18.75" customHeight="1">
      <c r="A13" s="12" t="s">
        <v>53</v>
      </c>
      <c r="B13" s="18" t="s">
        <v>32</v>
      </c>
      <c r="C13" s="18">
        <v>99</v>
      </c>
      <c r="D13" s="13">
        <v>37.5</v>
      </c>
      <c r="E13" s="14">
        <v>24</v>
      </c>
      <c r="F13" s="15">
        <v>5.83</v>
      </c>
      <c r="G13" s="14">
        <v>26</v>
      </c>
      <c r="H13" s="15">
        <v>4</v>
      </c>
      <c r="I13" s="14">
        <v>27</v>
      </c>
      <c r="J13" s="15">
        <v>5</v>
      </c>
      <c r="K13" s="13">
        <f t="shared" si="0"/>
        <v>90.3</v>
      </c>
      <c r="L13" s="14">
        <v>32</v>
      </c>
      <c r="M13" s="15">
        <v>5.5</v>
      </c>
      <c r="N13" s="14">
        <v>-34</v>
      </c>
      <c r="O13" s="15"/>
      <c r="P13" s="14">
        <v>34</v>
      </c>
      <c r="Q13" s="15">
        <v>4.33</v>
      </c>
      <c r="R13" s="13">
        <f t="shared" si="1"/>
        <v>97.66666666666666</v>
      </c>
      <c r="S13" s="20">
        <f t="shared" si="2"/>
        <v>187.96666666666664</v>
      </c>
      <c r="T13" s="15">
        <v>13.3</v>
      </c>
      <c r="U13" s="38">
        <f t="shared" si="3"/>
        <v>134</v>
      </c>
      <c r="V13" s="17">
        <v>579</v>
      </c>
      <c r="W13" s="13">
        <f t="shared" si="4"/>
        <v>115.80000000000001</v>
      </c>
      <c r="X13" s="18">
        <v>522</v>
      </c>
      <c r="Y13" s="13">
        <f t="shared" si="5"/>
        <v>104.4</v>
      </c>
      <c r="Z13" s="16">
        <f t="shared" si="6"/>
        <v>233.77200000000005</v>
      </c>
      <c r="AA13" s="21">
        <f t="shared" si="7"/>
        <v>421.7386666666667</v>
      </c>
      <c r="AB13" s="19">
        <v>9</v>
      </c>
      <c r="AC13" s="39">
        <v>17</v>
      </c>
    </row>
    <row r="14" spans="1:29" ht="18.75" customHeight="1" thickBot="1">
      <c r="A14" s="27" t="s">
        <v>54</v>
      </c>
      <c r="B14" s="28" t="s">
        <v>40</v>
      </c>
      <c r="C14" s="28">
        <v>99</v>
      </c>
      <c r="D14" s="29">
        <v>53.8</v>
      </c>
      <c r="E14" s="30">
        <v>30</v>
      </c>
      <c r="F14" s="31">
        <v>5.5</v>
      </c>
      <c r="G14" s="30">
        <v>31</v>
      </c>
      <c r="H14" s="28">
        <v>6.33</v>
      </c>
      <c r="I14" s="30">
        <v>32</v>
      </c>
      <c r="J14" s="28">
        <v>7.16</v>
      </c>
      <c r="K14" s="29">
        <f t="shared" si="0"/>
        <v>101.33977695167286</v>
      </c>
      <c r="L14" s="30">
        <v>-45</v>
      </c>
      <c r="M14" s="28"/>
      <c r="N14" s="30">
        <v>-45</v>
      </c>
      <c r="O14" s="28"/>
      <c r="P14" s="30">
        <v>45</v>
      </c>
      <c r="Q14" s="28">
        <v>6.33</v>
      </c>
      <c r="R14" s="29">
        <f t="shared" si="1"/>
        <v>105.12156133828996</v>
      </c>
      <c r="S14" s="32">
        <f t="shared" si="2"/>
        <v>206.46133828996284</v>
      </c>
      <c r="T14" s="45">
        <v>15.3</v>
      </c>
      <c r="U14" s="46">
        <f t="shared" si="3"/>
        <v>94</v>
      </c>
      <c r="V14" s="47">
        <v>525</v>
      </c>
      <c r="W14" s="29">
        <f t="shared" si="4"/>
        <v>105</v>
      </c>
      <c r="X14" s="47">
        <v>680</v>
      </c>
      <c r="Y14" s="29">
        <f t="shared" si="5"/>
        <v>94.79553903345726</v>
      </c>
      <c r="Z14" s="34">
        <f t="shared" si="6"/>
        <v>193.9050557620818</v>
      </c>
      <c r="AA14" s="35">
        <f t="shared" si="7"/>
        <v>400.3663940520446</v>
      </c>
      <c r="AB14" s="36">
        <v>10</v>
      </c>
      <c r="AC14" s="48">
        <v>16</v>
      </c>
    </row>
    <row r="15" ht="13.5" thickTop="1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</sheetData>
  <sheetProtection/>
  <mergeCells count="25">
    <mergeCell ref="D1:D3"/>
    <mergeCell ref="P2:Q2"/>
    <mergeCell ref="L1:Q1"/>
    <mergeCell ref="K1:K3"/>
    <mergeCell ref="E2:F2"/>
    <mergeCell ref="V1:V3"/>
    <mergeCell ref="B1:B3"/>
    <mergeCell ref="AC1:AC3"/>
    <mergeCell ref="G2:H2"/>
    <mergeCell ref="I2:J2"/>
    <mergeCell ref="L2:M2"/>
    <mergeCell ref="N2:O2"/>
    <mergeCell ref="AA1:AA3"/>
    <mergeCell ref="U1:U3"/>
    <mergeCell ref="W1:W3"/>
    <mergeCell ref="A4:AC4"/>
    <mergeCell ref="A1:A3"/>
    <mergeCell ref="S1:S3"/>
    <mergeCell ref="R1:R3"/>
    <mergeCell ref="E1:J1"/>
    <mergeCell ref="X1:X3"/>
    <mergeCell ref="Y1:Y3"/>
    <mergeCell ref="T1:T3"/>
    <mergeCell ref="AB1:AB3"/>
    <mergeCell ref="Z1:Z3"/>
  </mergeCells>
  <conditionalFormatting sqref="K1 A1:D1 R1:AC1 D5:D12 K5:K12 R5:S12">
    <cfRule type="cellIs" priority="1" dxfId="9" operator="lessThan" stopIfTrue="1">
      <formula>1</formula>
    </cfRule>
  </conditionalFormatting>
  <conditionalFormatting sqref="L1:Q3 E1:J3 L5:Q12 E5:J12 I13:I14 L13:L14 N13:N14 P13:P14 E13:G14">
    <cfRule type="cellIs" priority="2" dxfId="3" operator="lessThan" stopIfTrue="1">
      <formula>0</formula>
    </cfRule>
  </conditionalFormatting>
  <conditionalFormatting sqref="S13">
    <cfRule type="cellIs" priority="3" dxfId="9" operator="lessThan" stopIfTrue="1">
      <formula>1</formula>
    </cfRule>
  </conditionalFormatting>
  <conditionalFormatting sqref="S14">
    <cfRule type="cellIs" priority="4" dxfId="9" operator="lessThan" stopIfTrue="1">
      <formula>1</formula>
    </cfRule>
  </conditionalFormatting>
  <conditionalFormatting sqref="R13">
    <cfRule type="cellIs" priority="5" dxfId="9" operator="lessThan" stopIfTrue="1">
      <formula>1</formula>
    </cfRule>
  </conditionalFormatting>
  <conditionalFormatting sqref="R14">
    <cfRule type="cellIs" priority="6" dxfId="9" operator="lessThan" stopIfTrue="1">
      <formula>1</formula>
    </cfRule>
  </conditionalFormatting>
  <conditionalFormatting sqref="K13">
    <cfRule type="cellIs" priority="7" dxfId="9" operator="lessThan" stopIfTrue="1">
      <formula>1</formula>
    </cfRule>
  </conditionalFormatting>
  <conditionalFormatting sqref="K14">
    <cfRule type="cellIs" priority="8" dxfId="9" operator="lessThan" stopIfTrue="1">
      <formula>1</formula>
    </cfRule>
  </conditionalFormatting>
  <conditionalFormatting sqref="D13">
    <cfRule type="cellIs" priority="9" dxfId="9" operator="lessThan" stopIfTrue="1">
      <formula>1</formula>
    </cfRule>
  </conditionalFormatting>
  <conditionalFormatting sqref="D14">
    <cfRule type="cellIs" priority="10" dxfId="9" operator="lessThan" stopIfTrue="1">
      <formula>1</formula>
    </cfRule>
  </conditionalFormatting>
  <printOptions horizontalCentered="1"/>
  <pageMargins left="0.1968503937007874" right="0.11811023622047245" top="1.1811023622047245" bottom="0.4724409448818898" header="0.7086614173228347" footer="0.31496062992125984"/>
  <pageSetup horizontalDpi="75" verticalDpi="75" orientation="landscape" paperSize="9" r:id="rId2"/>
  <headerFooter alignWithMargins="0">
    <oddHeader>&amp;L&amp;"Bookman Old Style,Fett"VGKF Sachsen e.V.&amp;C&amp;"Bookman Old Style,Fett"&amp;14 Deutsche Meisterschaft 
der Länderauswahlmannschaften der Schüler AK 13/14&amp;R&amp;"Bookman Old Style,Fett"Rodewisch, 30./31.03.2012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AD13"/>
  <sheetViews>
    <sheetView showGridLines="0" showZeros="0" zoomScale="124" zoomScaleNormal="124" zoomScalePageLayoutView="0" workbookViewId="0" topLeftCell="A1">
      <pane ySplit="3" topLeftCell="A4" activePane="bottomLeft" state="frozen"/>
      <selection pane="topLeft" activeCell="X8" sqref="X8:Z8"/>
      <selection pane="bottomLeft" activeCell="B16" sqref="B16"/>
    </sheetView>
  </sheetViews>
  <sheetFormatPr defaultColWidth="11.421875" defaultRowHeight="12.75"/>
  <cols>
    <col min="1" max="1" width="2.421875" style="6" hidden="1" customWidth="1"/>
    <col min="2" max="2" width="17.28125" style="10" customWidth="1"/>
    <col min="3" max="3" width="5.00390625" style="4" bestFit="1" customWidth="1"/>
    <col min="4" max="4" width="4.00390625" style="4" bestFit="1" customWidth="1"/>
    <col min="5" max="5" width="4.421875" style="6" customWidth="1"/>
    <col min="6" max="11" width="4.28125" style="6" customWidth="1"/>
    <col min="12" max="12" width="4.140625" style="6" customWidth="1"/>
    <col min="13" max="18" width="4.28125" style="6" customWidth="1"/>
    <col min="19" max="19" width="4.8515625" style="6" customWidth="1"/>
    <col min="20" max="20" width="6.421875" style="9" bestFit="1" customWidth="1"/>
    <col min="21" max="21" width="4.140625" style="9" customWidth="1"/>
    <col min="22" max="22" width="4.8515625" style="11" customWidth="1"/>
    <col min="23" max="23" width="3.140625" style="6" customWidth="1"/>
    <col min="24" max="24" width="4.140625" style="6" customWidth="1"/>
    <col min="25" max="25" width="3.8515625" style="6" customWidth="1"/>
    <col min="26" max="27" width="4.8515625" style="6" customWidth="1"/>
    <col min="28" max="28" width="5.7109375" style="9" customWidth="1"/>
    <col min="29" max="29" width="2.57421875" style="11" customWidth="1"/>
    <col min="30" max="30" width="4.57421875" style="11" bestFit="1" customWidth="1"/>
    <col min="31" max="16384" width="11.421875" style="6" customWidth="1"/>
  </cols>
  <sheetData>
    <row r="1" spans="2:30" s="1" customFormat="1" ht="24.75" customHeight="1" thickTop="1">
      <c r="B1" s="162" t="s">
        <v>0</v>
      </c>
      <c r="C1" s="116" t="s">
        <v>19</v>
      </c>
      <c r="D1" s="22"/>
      <c r="E1" s="116" t="s">
        <v>1</v>
      </c>
      <c r="F1" s="153" t="s">
        <v>4</v>
      </c>
      <c r="G1" s="122"/>
      <c r="H1" s="122"/>
      <c r="I1" s="122"/>
      <c r="J1" s="122"/>
      <c r="K1" s="122"/>
      <c r="L1" s="123" t="s">
        <v>12</v>
      </c>
      <c r="M1" s="122" t="s">
        <v>8</v>
      </c>
      <c r="N1" s="122"/>
      <c r="O1" s="122"/>
      <c r="P1" s="122"/>
      <c r="Q1" s="122"/>
      <c r="R1" s="122"/>
      <c r="S1" s="150" t="s">
        <v>13</v>
      </c>
      <c r="T1" s="147" t="s">
        <v>11</v>
      </c>
      <c r="U1" s="113" t="s">
        <v>18</v>
      </c>
      <c r="V1" s="132" t="s">
        <v>3</v>
      </c>
      <c r="W1" s="157" t="s">
        <v>10</v>
      </c>
      <c r="X1" s="129" t="s">
        <v>3</v>
      </c>
      <c r="Y1" s="135" t="s">
        <v>15</v>
      </c>
      <c r="Z1" s="129" t="s">
        <v>3</v>
      </c>
      <c r="AA1" s="129" t="s">
        <v>16</v>
      </c>
      <c r="AB1" s="126" t="s">
        <v>14</v>
      </c>
      <c r="AC1" s="154" t="s">
        <v>17</v>
      </c>
      <c r="AD1" s="138" t="s">
        <v>21</v>
      </c>
    </row>
    <row r="2" spans="2:30" s="1" customFormat="1" ht="24.75" customHeight="1">
      <c r="B2" s="163"/>
      <c r="C2" s="117"/>
      <c r="D2" s="23" t="s">
        <v>20</v>
      </c>
      <c r="E2" s="160"/>
      <c r="F2" s="119" t="s">
        <v>5</v>
      </c>
      <c r="G2" s="120"/>
      <c r="H2" s="119" t="s">
        <v>6</v>
      </c>
      <c r="I2" s="120"/>
      <c r="J2" s="119" t="s">
        <v>7</v>
      </c>
      <c r="K2" s="121"/>
      <c r="L2" s="124"/>
      <c r="M2" s="121" t="s">
        <v>5</v>
      </c>
      <c r="N2" s="120"/>
      <c r="O2" s="119" t="s">
        <v>6</v>
      </c>
      <c r="P2" s="120"/>
      <c r="Q2" s="119" t="s">
        <v>7</v>
      </c>
      <c r="R2" s="121"/>
      <c r="S2" s="151"/>
      <c r="T2" s="148" t="s">
        <v>9</v>
      </c>
      <c r="U2" s="114"/>
      <c r="V2" s="133"/>
      <c r="W2" s="158"/>
      <c r="X2" s="130"/>
      <c r="Y2" s="136"/>
      <c r="Z2" s="130"/>
      <c r="AA2" s="130"/>
      <c r="AB2" s="127"/>
      <c r="AC2" s="155"/>
      <c r="AD2" s="139"/>
    </row>
    <row r="3" spans="2:30" s="1" customFormat="1" ht="27" customHeight="1" thickBot="1">
      <c r="B3" s="164"/>
      <c r="C3" s="118"/>
      <c r="D3" s="24"/>
      <c r="E3" s="161"/>
      <c r="F3" s="2" t="s">
        <v>2</v>
      </c>
      <c r="G3" s="3" t="s">
        <v>3</v>
      </c>
      <c r="H3" s="2" t="s">
        <v>2</v>
      </c>
      <c r="I3" s="3" t="s">
        <v>3</v>
      </c>
      <c r="J3" s="2" t="s">
        <v>2</v>
      </c>
      <c r="K3" s="7" t="s">
        <v>3</v>
      </c>
      <c r="L3" s="125"/>
      <c r="M3" s="8" t="s">
        <v>2</v>
      </c>
      <c r="N3" s="3" t="s">
        <v>3</v>
      </c>
      <c r="O3" s="2" t="s">
        <v>2</v>
      </c>
      <c r="P3" s="3" t="s">
        <v>3</v>
      </c>
      <c r="Q3" s="2" t="s">
        <v>2</v>
      </c>
      <c r="R3" s="7" t="s">
        <v>3</v>
      </c>
      <c r="S3" s="152"/>
      <c r="T3" s="149"/>
      <c r="U3" s="115"/>
      <c r="V3" s="134"/>
      <c r="W3" s="159"/>
      <c r="X3" s="131"/>
      <c r="Y3" s="137"/>
      <c r="Z3" s="131"/>
      <c r="AA3" s="131"/>
      <c r="AB3" s="128"/>
      <c r="AC3" s="156"/>
      <c r="AD3" s="140"/>
    </row>
    <row r="4" spans="2:30" s="1" customFormat="1" ht="24.75" customHeight="1" thickBot="1" thickTop="1">
      <c r="B4" s="141" t="s">
        <v>55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3"/>
    </row>
    <row r="5" spans="2:30" s="5" customFormat="1" ht="18" customHeight="1" thickTop="1">
      <c r="B5" s="49" t="s">
        <v>56</v>
      </c>
      <c r="C5" s="50" t="s">
        <v>34</v>
      </c>
      <c r="D5" s="50">
        <v>98</v>
      </c>
      <c r="E5" s="16">
        <v>42.8</v>
      </c>
      <c r="F5" s="14">
        <v>42</v>
      </c>
      <c r="G5" s="15">
        <v>8.16</v>
      </c>
      <c r="H5" s="14">
        <v>45</v>
      </c>
      <c r="I5" s="15">
        <v>8.83</v>
      </c>
      <c r="J5" s="14">
        <v>48</v>
      </c>
      <c r="K5" s="15">
        <v>8.83</v>
      </c>
      <c r="L5" s="16">
        <f aca="true" t="shared" si="0" ref="L5:L13">IF((E5=""),"",IF(MAX(F5*50/E5+G5*10,H5*50/E5+I5*10,J5*50/E5+K5*10)&lt;0,0,(MAX(F5*50/E5+G5*10,H5*50/E5+I5*10,J5*50/E5+K5*10))))</f>
        <v>144.3747663551402</v>
      </c>
      <c r="M5" s="14">
        <v>52</v>
      </c>
      <c r="N5" s="15">
        <v>8.5</v>
      </c>
      <c r="O5" s="14">
        <v>55</v>
      </c>
      <c r="P5" s="15">
        <v>8.66</v>
      </c>
      <c r="Q5" s="14">
        <v>-58</v>
      </c>
      <c r="R5" s="15"/>
      <c r="S5" s="16">
        <f aca="true" t="shared" si="1" ref="S5:S13">IF(E5="","",IF(MAX(M5*50/E5+N5*10,O5*50/E5+P5*10,Q5*50/E5+R5*10)&lt;0,0,(MAX(M5*50/E5+N5*10,O5*50/E5+P5*10,Q5*50/E5+R5*10))))</f>
        <v>150.85233644859812</v>
      </c>
      <c r="T5" s="20">
        <f aca="true" t="shared" si="2" ref="T5:T13">IF(E5="","",L5+S5)</f>
        <v>295.2271028037383</v>
      </c>
      <c r="U5" s="15">
        <v>12.5</v>
      </c>
      <c r="V5" s="92">
        <f aca="true" t="shared" si="3" ref="V5:V13">IF(OR(U5&gt;20,U5&lt;0.1),0,400-(U5*20))</f>
        <v>150</v>
      </c>
      <c r="W5" s="17">
        <v>709</v>
      </c>
      <c r="X5" s="13">
        <f aca="true" t="shared" si="4" ref="X5:X13">IF(W5&lt;100,0,W5*0.2)</f>
        <v>141.8</v>
      </c>
      <c r="Y5" s="18">
        <v>915</v>
      </c>
      <c r="Z5" s="13">
        <f aca="true" t="shared" si="5" ref="Z5:Z13">IF(ISBLANK(Y5),"",Y5*7.5/E5)</f>
        <v>160.338785046729</v>
      </c>
      <c r="AA5" s="16">
        <f aca="true" t="shared" si="6" ref="AA5:AA13">SUM(V5,X5,Z5)*0.66</f>
        <v>298.4115981308412</v>
      </c>
      <c r="AB5" s="21">
        <f aca="true" t="shared" si="7" ref="AB5:AB13">SUM(T5,AA5)</f>
        <v>593.6387009345794</v>
      </c>
      <c r="AC5" s="19">
        <v>1</v>
      </c>
      <c r="AD5" s="51">
        <v>28</v>
      </c>
    </row>
    <row r="6" spans="2:30" s="5" customFormat="1" ht="18" customHeight="1">
      <c r="B6" s="49" t="s">
        <v>57</v>
      </c>
      <c r="C6" s="50" t="s">
        <v>26</v>
      </c>
      <c r="D6" s="50">
        <v>98</v>
      </c>
      <c r="E6" s="16">
        <v>63</v>
      </c>
      <c r="F6" s="14">
        <v>47</v>
      </c>
      <c r="G6" s="15">
        <v>6.83</v>
      </c>
      <c r="H6" s="14">
        <v>-49</v>
      </c>
      <c r="I6" s="15"/>
      <c r="J6" s="14">
        <v>49</v>
      </c>
      <c r="K6" s="15">
        <v>7.5</v>
      </c>
      <c r="L6" s="16">
        <f t="shared" si="0"/>
        <v>113.88888888888889</v>
      </c>
      <c r="M6" s="14">
        <v>-60</v>
      </c>
      <c r="N6" s="15"/>
      <c r="O6" s="14">
        <v>60</v>
      </c>
      <c r="P6" s="15">
        <v>7.5</v>
      </c>
      <c r="Q6" s="14">
        <v>63</v>
      </c>
      <c r="R6" s="15">
        <v>7.66</v>
      </c>
      <c r="S6" s="16">
        <f t="shared" si="1"/>
        <v>126.6</v>
      </c>
      <c r="T6" s="20">
        <f t="shared" si="2"/>
        <v>240.48888888888888</v>
      </c>
      <c r="U6" s="15">
        <v>12.8</v>
      </c>
      <c r="V6" s="92">
        <f t="shared" si="3"/>
        <v>144</v>
      </c>
      <c r="W6" s="17">
        <v>710</v>
      </c>
      <c r="X6" s="13">
        <f t="shared" si="4"/>
        <v>142</v>
      </c>
      <c r="Y6" s="18">
        <v>1045</v>
      </c>
      <c r="Z6" s="13">
        <f t="shared" si="5"/>
        <v>124.4047619047619</v>
      </c>
      <c r="AA6" s="16">
        <f t="shared" si="6"/>
        <v>270.8671428571429</v>
      </c>
      <c r="AB6" s="21">
        <f t="shared" si="7"/>
        <v>511.35603174603176</v>
      </c>
      <c r="AC6" s="19">
        <v>2</v>
      </c>
      <c r="AD6" s="51">
        <v>25</v>
      </c>
    </row>
    <row r="7" spans="2:30" s="5" customFormat="1" ht="18" customHeight="1">
      <c r="B7" s="12" t="s">
        <v>58</v>
      </c>
      <c r="C7" s="50" t="s">
        <v>24</v>
      </c>
      <c r="D7" s="50">
        <v>98</v>
      </c>
      <c r="E7" s="16">
        <v>54.4</v>
      </c>
      <c r="F7" s="14">
        <v>43</v>
      </c>
      <c r="G7" s="15">
        <v>8</v>
      </c>
      <c r="H7" s="14">
        <v>46</v>
      </c>
      <c r="I7" s="15">
        <v>7.83</v>
      </c>
      <c r="J7" s="14">
        <v>48</v>
      </c>
      <c r="K7" s="15">
        <v>7.33</v>
      </c>
      <c r="L7" s="16">
        <f t="shared" si="0"/>
        <v>120.57941176470588</v>
      </c>
      <c r="M7" s="14">
        <v>54</v>
      </c>
      <c r="N7" s="15">
        <v>7.33</v>
      </c>
      <c r="O7" s="14">
        <v>57</v>
      </c>
      <c r="P7" s="15">
        <v>7.5</v>
      </c>
      <c r="Q7" s="14">
        <v>60</v>
      </c>
      <c r="R7" s="15">
        <v>7.25</v>
      </c>
      <c r="S7" s="16">
        <f t="shared" si="1"/>
        <v>127.64705882352942</v>
      </c>
      <c r="T7" s="20">
        <f t="shared" si="2"/>
        <v>248.22647058823532</v>
      </c>
      <c r="U7" s="15">
        <v>13.5</v>
      </c>
      <c r="V7" s="92">
        <f t="shared" si="3"/>
        <v>130</v>
      </c>
      <c r="W7" s="17">
        <v>695</v>
      </c>
      <c r="X7" s="13">
        <f t="shared" si="4"/>
        <v>139</v>
      </c>
      <c r="Y7" s="18">
        <v>925</v>
      </c>
      <c r="Z7" s="13">
        <f t="shared" si="5"/>
        <v>127.52757352941177</v>
      </c>
      <c r="AA7" s="16">
        <f t="shared" si="6"/>
        <v>261.7081985294118</v>
      </c>
      <c r="AB7" s="21">
        <f t="shared" si="7"/>
        <v>509.9346691176471</v>
      </c>
      <c r="AC7" s="19">
        <v>3</v>
      </c>
      <c r="AD7" s="51">
        <v>23</v>
      </c>
    </row>
    <row r="8" spans="2:30" s="5" customFormat="1" ht="18" customHeight="1">
      <c r="B8" s="12" t="s">
        <v>59</v>
      </c>
      <c r="C8" s="50" t="s">
        <v>38</v>
      </c>
      <c r="D8" s="50">
        <v>98</v>
      </c>
      <c r="E8" s="16">
        <v>48.6</v>
      </c>
      <c r="F8" s="14">
        <v>31</v>
      </c>
      <c r="G8" s="15">
        <v>7</v>
      </c>
      <c r="H8" s="14">
        <v>33</v>
      </c>
      <c r="I8" s="15">
        <v>6.33</v>
      </c>
      <c r="J8" s="14">
        <v>35</v>
      </c>
      <c r="K8" s="15">
        <v>7.5</v>
      </c>
      <c r="L8" s="16">
        <f t="shared" si="0"/>
        <v>111.0082304526749</v>
      </c>
      <c r="M8" s="14">
        <v>41</v>
      </c>
      <c r="N8" s="15">
        <v>7.83</v>
      </c>
      <c r="O8" s="14">
        <v>44</v>
      </c>
      <c r="P8" s="15">
        <v>8</v>
      </c>
      <c r="Q8" s="14">
        <v>46</v>
      </c>
      <c r="R8" s="15">
        <v>8.16</v>
      </c>
      <c r="S8" s="16">
        <f t="shared" si="1"/>
        <v>128.92510288065841</v>
      </c>
      <c r="T8" s="20">
        <f t="shared" si="2"/>
        <v>239.9333333333333</v>
      </c>
      <c r="U8" s="15">
        <v>13.2</v>
      </c>
      <c r="V8" s="92">
        <f t="shared" si="3"/>
        <v>136</v>
      </c>
      <c r="W8" s="17">
        <v>590</v>
      </c>
      <c r="X8" s="13">
        <f t="shared" si="4"/>
        <v>118</v>
      </c>
      <c r="Y8" s="18">
        <v>955</v>
      </c>
      <c r="Z8" s="13">
        <f t="shared" si="5"/>
        <v>147.37654320987653</v>
      </c>
      <c r="AA8" s="16">
        <f t="shared" si="6"/>
        <v>264.9085185185185</v>
      </c>
      <c r="AB8" s="21">
        <f t="shared" si="7"/>
        <v>504.84185185185186</v>
      </c>
      <c r="AC8" s="19">
        <v>4</v>
      </c>
      <c r="AD8" s="51">
        <v>22</v>
      </c>
    </row>
    <row r="9" spans="2:30" s="5" customFormat="1" ht="18" customHeight="1">
      <c r="B9" s="12" t="s">
        <v>60</v>
      </c>
      <c r="C9" s="50" t="s">
        <v>30</v>
      </c>
      <c r="D9" s="50">
        <v>98</v>
      </c>
      <c r="E9" s="16">
        <v>63.9</v>
      </c>
      <c r="F9" s="14">
        <v>49</v>
      </c>
      <c r="G9" s="15">
        <v>8.16</v>
      </c>
      <c r="H9" s="14">
        <v>52</v>
      </c>
      <c r="I9" s="15">
        <v>7.83</v>
      </c>
      <c r="J9" s="14">
        <v>54</v>
      </c>
      <c r="K9" s="15">
        <v>8</v>
      </c>
      <c r="L9" s="16">
        <f t="shared" si="0"/>
        <v>122.25352112676057</v>
      </c>
      <c r="M9" s="14">
        <v>55</v>
      </c>
      <c r="N9" s="15">
        <v>7.33</v>
      </c>
      <c r="O9" s="14">
        <v>58</v>
      </c>
      <c r="P9" s="15">
        <v>6.83</v>
      </c>
      <c r="Q9" s="14">
        <v>-60</v>
      </c>
      <c r="R9" s="15"/>
      <c r="S9" s="16">
        <f t="shared" si="1"/>
        <v>116.3359937402191</v>
      </c>
      <c r="T9" s="20">
        <f t="shared" si="2"/>
        <v>238.58951486697967</v>
      </c>
      <c r="U9" s="15">
        <v>13.6</v>
      </c>
      <c r="V9" s="92">
        <f t="shared" si="3"/>
        <v>128</v>
      </c>
      <c r="W9" s="17">
        <v>615</v>
      </c>
      <c r="X9" s="13">
        <f t="shared" si="4"/>
        <v>123</v>
      </c>
      <c r="Y9" s="18">
        <v>1057</v>
      </c>
      <c r="Z9" s="13">
        <f t="shared" si="5"/>
        <v>124.06103286384977</v>
      </c>
      <c r="AA9" s="16">
        <f t="shared" si="6"/>
        <v>247.54028169014086</v>
      </c>
      <c r="AB9" s="21">
        <f t="shared" si="7"/>
        <v>486.1297965571205</v>
      </c>
      <c r="AC9" s="19">
        <v>5</v>
      </c>
      <c r="AD9" s="51">
        <v>21</v>
      </c>
    </row>
    <row r="10" spans="2:30" s="5" customFormat="1" ht="18" customHeight="1">
      <c r="B10" s="49" t="s">
        <v>61</v>
      </c>
      <c r="C10" s="50" t="s">
        <v>36</v>
      </c>
      <c r="D10" s="50">
        <v>98</v>
      </c>
      <c r="E10" s="16">
        <v>44.2</v>
      </c>
      <c r="F10" s="14">
        <v>22</v>
      </c>
      <c r="G10" s="15">
        <v>6</v>
      </c>
      <c r="H10" s="14">
        <v>25</v>
      </c>
      <c r="I10" s="15">
        <v>6.33</v>
      </c>
      <c r="J10" s="14">
        <v>27</v>
      </c>
      <c r="K10" s="15">
        <v>6.66</v>
      </c>
      <c r="L10" s="16">
        <f t="shared" si="0"/>
        <v>97.14298642533936</v>
      </c>
      <c r="M10" s="14">
        <v>28</v>
      </c>
      <c r="N10" s="15">
        <v>6.66</v>
      </c>
      <c r="O10" s="14">
        <v>30</v>
      </c>
      <c r="P10" s="15">
        <v>6.66</v>
      </c>
      <c r="Q10" s="14">
        <v>33</v>
      </c>
      <c r="R10" s="15">
        <v>7</v>
      </c>
      <c r="S10" s="16">
        <f t="shared" si="1"/>
        <v>107.33031674208144</v>
      </c>
      <c r="T10" s="20">
        <f t="shared" si="2"/>
        <v>204.4733031674208</v>
      </c>
      <c r="U10" s="15">
        <v>13.9</v>
      </c>
      <c r="V10" s="92">
        <f t="shared" si="3"/>
        <v>122</v>
      </c>
      <c r="W10" s="17">
        <v>650</v>
      </c>
      <c r="X10" s="13">
        <f t="shared" si="4"/>
        <v>130</v>
      </c>
      <c r="Y10" s="18">
        <v>945</v>
      </c>
      <c r="Z10" s="13">
        <f t="shared" si="5"/>
        <v>160.35067873303166</v>
      </c>
      <c r="AA10" s="16">
        <f t="shared" si="6"/>
        <v>272.15144796380093</v>
      </c>
      <c r="AB10" s="21">
        <f t="shared" si="7"/>
        <v>476.62475113122173</v>
      </c>
      <c r="AC10" s="19">
        <v>6</v>
      </c>
      <c r="AD10" s="51">
        <v>20</v>
      </c>
    </row>
    <row r="11" spans="2:30" s="5" customFormat="1" ht="18" customHeight="1">
      <c r="B11" s="52" t="s">
        <v>62</v>
      </c>
      <c r="C11" s="53" t="s">
        <v>28</v>
      </c>
      <c r="D11" s="53">
        <v>98</v>
      </c>
      <c r="E11" s="54">
        <v>62</v>
      </c>
      <c r="F11" s="14">
        <v>37</v>
      </c>
      <c r="G11" s="15">
        <v>7.5</v>
      </c>
      <c r="H11" s="14">
        <v>40</v>
      </c>
      <c r="I11" s="15">
        <v>7.5</v>
      </c>
      <c r="J11" s="14">
        <v>42</v>
      </c>
      <c r="K11" s="15">
        <v>7.83</v>
      </c>
      <c r="L11" s="54">
        <f t="shared" si="0"/>
        <v>112.17096774193547</v>
      </c>
      <c r="M11" s="14">
        <v>47</v>
      </c>
      <c r="N11" s="15">
        <v>7.5</v>
      </c>
      <c r="O11" s="14">
        <v>50</v>
      </c>
      <c r="P11" s="15">
        <v>7.66</v>
      </c>
      <c r="Q11" s="14">
        <v>53</v>
      </c>
      <c r="R11" s="15">
        <v>7.33</v>
      </c>
      <c r="S11" s="54">
        <f t="shared" si="1"/>
        <v>116.92258064516128</v>
      </c>
      <c r="T11" s="55">
        <f t="shared" si="2"/>
        <v>229.09354838709675</v>
      </c>
      <c r="U11" s="56">
        <v>13.6</v>
      </c>
      <c r="V11" s="92">
        <f t="shared" si="3"/>
        <v>128</v>
      </c>
      <c r="W11" s="57">
        <v>566</v>
      </c>
      <c r="X11" s="58">
        <f t="shared" si="4"/>
        <v>113.2</v>
      </c>
      <c r="Y11" s="59">
        <v>933</v>
      </c>
      <c r="Z11" s="58">
        <f t="shared" si="5"/>
        <v>112.86290322580645</v>
      </c>
      <c r="AA11" s="54">
        <f t="shared" si="6"/>
        <v>233.68151612903227</v>
      </c>
      <c r="AB11" s="21">
        <f t="shared" si="7"/>
        <v>462.775064516129</v>
      </c>
      <c r="AC11" s="19">
        <v>7</v>
      </c>
      <c r="AD11" s="60">
        <v>19</v>
      </c>
    </row>
    <row r="12" spans="2:30" s="5" customFormat="1" ht="18" customHeight="1">
      <c r="B12" s="61" t="s">
        <v>63</v>
      </c>
      <c r="C12" s="53" t="s">
        <v>41</v>
      </c>
      <c r="D12" s="53">
        <v>98</v>
      </c>
      <c r="E12" s="54">
        <v>79.3</v>
      </c>
      <c r="F12" s="14">
        <v>54</v>
      </c>
      <c r="G12" s="15">
        <v>6.66</v>
      </c>
      <c r="H12" s="14">
        <v>57</v>
      </c>
      <c r="I12" s="15">
        <v>7</v>
      </c>
      <c r="J12" s="14">
        <v>-60</v>
      </c>
      <c r="K12" s="15"/>
      <c r="L12" s="54">
        <f t="shared" si="0"/>
        <v>105.93947036569988</v>
      </c>
      <c r="M12" s="14">
        <v>73</v>
      </c>
      <c r="N12" s="15">
        <v>6.33</v>
      </c>
      <c r="O12" s="14">
        <v>77</v>
      </c>
      <c r="P12" s="15">
        <v>6.33</v>
      </c>
      <c r="Q12" s="14">
        <v>-79</v>
      </c>
      <c r="R12" s="15"/>
      <c r="S12" s="54">
        <f t="shared" si="1"/>
        <v>111.8498108448928</v>
      </c>
      <c r="T12" s="55">
        <f t="shared" si="2"/>
        <v>217.78928121059266</v>
      </c>
      <c r="U12" s="56">
        <v>13.8</v>
      </c>
      <c r="V12" s="111">
        <f t="shared" si="3"/>
        <v>124</v>
      </c>
      <c r="W12" s="57">
        <v>551</v>
      </c>
      <c r="X12" s="58">
        <f t="shared" si="4"/>
        <v>110.2</v>
      </c>
      <c r="Y12" s="59">
        <v>1051</v>
      </c>
      <c r="Z12" s="58">
        <f t="shared" si="5"/>
        <v>99.40100882723834</v>
      </c>
      <c r="AA12" s="54">
        <f t="shared" si="6"/>
        <v>220.1766658259773</v>
      </c>
      <c r="AB12" s="62">
        <f t="shared" si="7"/>
        <v>437.96594703656996</v>
      </c>
      <c r="AC12" s="63">
        <v>8</v>
      </c>
      <c r="AD12" s="60">
        <v>18</v>
      </c>
    </row>
    <row r="13" spans="2:30" ht="18" customHeight="1" thickBot="1">
      <c r="B13" s="27" t="s">
        <v>64</v>
      </c>
      <c r="C13" s="64" t="s">
        <v>40</v>
      </c>
      <c r="D13" s="64">
        <v>99</v>
      </c>
      <c r="E13" s="34">
        <v>58.3</v>
      </c>
      <c r="F13" s="30">
        <v>33</v>
      </c>
      <c r="G13" s="31">
        <v>6.5</v>
      </c>
      <c r="H13" s="30">
        <v>35</v>
      </c>
      <c r="I13" s="31">
        <v>6.83</v>
      </c>
      <c r="J13" s="30">
        <v>36</v>
      </c>
      <c r="K13" s="31">
        <v>6.83</v>
      </c>
      <c r="L13" s="34">
        <f t="shared" si="0"/>
        <v>99.17478559176672</v>
      </c>
      <c r="M13" s="30">
        <v>43</v>
      </c>
      <c r="N13" s="31">
        <v>6.5</v>
      </c>
      <c r="O13" s="30">
        <v>46</v>
      </c>
      <c r="P13" s="31">
        <v>6.5</v>
      </c>
      <c r="Q13" s="30">
        <v>48</v>
      </c>
      <c r="R13" s="31">
        <v>6.83</v>
      </c>
      <c r="S13" s="34">
        <f t="shared" si="1"/>
        <v>109.4663807890223</v>
      </c>
      <c r="T13" s="32">
        <f t="shared" si="2"/>
        <v>208.641166380789</v>
      </c>
      <c r="U13" s="31">
        <v>13.85</v>
      </c>
      <c r="V13" s="112">
        <f t="shared" si="3"/>
        <v>123</v>
      </c>
      <c r="W13" s="33">
        <v>560</v>
      </c>
      <c r="X13" s="29">
        <f t="shared" si="4"/>
        <v>112</v>
      </c>
      <c r="Y13" s="28">
        <v>761</v>
      </c>
      <c r="Z13" s="29">
        <f t="shared" si="5"/>
        <v>97.89879931389366</v>
      </c>
      <c r="AA13" s="34">
        <f t="shared" si="6"/>
        <v>219.71320754716984</v>
      </c>
      <c r="AB13" s="35">
        <f t="shared" si="7"/>
        <v>428.3543739279588</v>
      </c>
      <c r="AC13" s="36">
        <v>9</v>
      </c>
      <c r="AD13" s="65">
        <v>17</v>
      </c>
    </row>
    <row r="14" ht="13.5" thickTop="1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25">
    <mergeCell ref="L1:L3"/>
    <mergeCell ref="B1:B3"/>
    <mergeCell ref="T1:T3"/>
    <mergeCell ref="S1:S3"/>
    <mergeCell ref="F1:K1"/>
    <mergeCell ref="B4:AD4"/>
    <mergeCell ref="AC1:AC3"/>
    <mergeCell ref="E1:E3"/>
    <mergeCell ref="Q2:R2"/>
    <mergeCell ref="M1:R1"/>
    <mergeCell ref="W1:W3"/>
    <mergeCell ref="C1:C3"/>
    <mergeCell ref="F2:G2"/>
    <mergeCell ref="H2:I2"/>
    <mergeCell ref="J2:K2"/>
    <mergeCell ref="AD1:AD3"/>
    <mergeCell ref="M2:N2"/>
    <mergeCell ref="O2:P2"/>
    <mergeCell ref="AB1:AB3"/>
    <mergeCell ref="X1:X3"/>
    <mergeCell ref="AA1:AA3"/>
    <mergeCell ref="U1:U3"/>
    <mergeCell ref="Y1:Y3"/>
    <mergeCell ref="Z1:Z3"/>
    <mergeCell ref="V1:V3"/>
  </mergeCells>
  <conditionalFormatting sqref="L1 B1:E1 S1:AD1 E5:E13 L5:L13 S5:T13">
    <cfRule type="cellIs" priority="1" dxfId="9" operator="lessThan" stopIfTrue="1">
      <formula>1</formula>
    </cfRule>
  </conditionalFormatting>
  <conditionalFormatting sqref="M1:R3 F1:K3 F5:K13 M5:R13">
    <cfRule type="cellIs" priority="2" dxfId="3" operator="lessThan" stopIfTrue="1">
      <formula>0</formula>
    </cfRule>
  </conditionalFormatting>
  <printOptions horizontalCentered="1"/>
  <pageMargins left="0.1968503937007874" right="0.11811023622047245" top="1.1811023622047245" bottom="0.4724409448818898" header="0.7086614173228347" footer="0.31496062992125984"/>
  <pageSetup horizontalDpi="75" verticalDpi="75" orientation="landscape" paperSize="9" r:id="rId2"/>
  <headerFooter alignWithMargins="0">
    <oddHeader>&amp;L&amp;"Bookman Old Style,Fett"VGKF Sachsen e.V.&amp;C&amp;"Bookman Old Style,Fett"&amp;14 Deutsche Meisterschaft 
der Länderauswahlmannschaften der Schüler AK 13/14&amp;R&amp;"Bookman Old Style,Fett"Rodewisch, 30./31.03.2012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1"/>
  </sheetPr>
  <dimension ref="A1:AC14"/>
  <sheetViews>
    <sheetView showGridLines="0" showZeros="0" zoomScale="124" zoomScaleNormal="124" zoomScalePageLayoutView="0" workbookViewId="0" topLeftCell="A1">
      <pane ySplit="3" topLeftCell="A4" activePane="bottomLeft" state="frozen"/>
      <selection pane="topLeft" activeCell="X8" sqref="X8:Z8"/>
      <selection pane="bottomLeft" activeCell="T14" sqref="T14"/>
    </sheetView>
  </sheetViews>
  <sheetFormatPr defaultColWidth="11.421875" defaultRowHeight="12.75"/>
  <cols>
    <col min="1" max="1" width="17.28125" style="10" customWidth="1"/>
    <col min="2" max="2" width="5.00390625" style="4" bestFit="1" customWidth="1"/>
    <col min="3" max="3" width="4.00390625" style="4" bestFit="1" customWidth="1"/>
    <col min="4" max="4" width="4.421875" style="6" customWidth="1"/>
    <col min="5" max="10" width="4.28125" style="6" customWidth="1"/>
    <col min="11" max="11" width="4.140625" style="6" customWidth="1"/>
    <col min="12" max="17" width="4.28125" style="6" customWidth="1"/>
    <col min="18" max="18" width="4.8515625" style="6" customWidth="1"/>
    <col min="19" max="19" width="6.421875" style="9" bestFit="1" customWidth="1"/>
    <col min="20" max="20" width="4.8515625" style="9" bestFit="1" customWidth="1"/>
    <col min="21" max="21" width="4.421875" style="11" bestFit="1" customWidth="1"/>
    <col min="22" max="22" width="5.140625" style="6" customWidth="1"/>
    <col min="23" max="23" width="4.421875" style="6" bestFit="1" customWidth="1"/>
    <col min="24" max="24" width="5.140625" style="6" customWidth="1"/>
    <col min="25" max="25" width="4.421875" style="6" bestFit="1" customWidth="1"/>
    <col min="26" max="26" width="5.140625" style="6" bestFit="1" customWidth="1"/>
    <col min="27" max="27" width="5.7109375" style="9" customWidth="1"/>
    <col min="28" max="28" width="2.57421875" style="11" customWidth="1"/>
    <col min="29" max="29" width="4.57421875" style="11" bestFit="1" customWidth="1"/>
    <col min="30" max="16384" width="11.421875" style="6" customWidth="1"/>
  </cols>
  <sheetData>
    <row r="1" spans="1:29" s="1" customFormat="1" ht="24.75" customHeight="1">
      <c r="A1" s="175" t="s">
        <v>0</v>
      </c>
      <c r="B1" s="168" t="s">
        <v>19</v>
      </c>
      <c r="C1" s="66"/>
      <c r="D1" s="168" t="s">
        <v>1</v>
      </c>
      <c r="E1" s="185" t="s">
        <v>4</v>
      </c>
      <c r="F1" s="171"/>
      <c r="G1" s="171"/>
      <c r="H1" s="171"/>
      <c r="I1" s="171"/>
      <c r="J1" s="171"/>
      <c r="K1" s="172" t="s">
        <v>12</v>
      </c>
      <c r="L1" s="171" t="s">
        <v>8</v>
      </c>
      <c r="M1" s="171"/>
      <c r="N1" s="171"/>
      <c r="O1" s="171"/>
      <c r="P1" s="171"/>
      <c r="Q1" s="171"/>
      <c r="R1" s="184" t="s">
        <v>13</v>
      </c>
      <c r="S1" s="178" t="s">
        <v>11</v>
      </c>
      <c r="T1" s="189" t="s">
        <v>18</v>
      </c>
      <c r="U1" s="187" t="s">
        <v>3</v>
      </c>
      <c r="V1" s="188" t="s">
        <v>10</v>
      </c>
      <c r="W1" s="183" t="s">
        <v>3</v>
      </c>
      <c r="X1" s="186" t="s">
        <v>15</v>
      </c>
      <c r="Y1" s="183" t="s">
        <v>3</v>
      </c>
      <c r="Z1" s="183" t="s">
        <v>16</v>
      </c>
      <c r="AA1" s="182" t="s">
        <v>14</v>
      </c>
      <c r="AB1" s="167" t="s">
        <v>17</v>
      </c>
      <c r="AC1" s="179" t="s">
        <v>21</v>
      </c>
    </row>
    <row r="2" spans="1:29" s="1" customFormat="1" ht="24.75" customHeight="1">
      <c r="A2" s="176"/>
      <c r="B2" s="173"/>
      <c r="C2" s="67" t="s">
        <v>20</v>
      </c>
      <c r="D2" s="169"/>
      <c r="E2" s="119" t="s">
        <v>5</v>
      </c>
      <c r="F2" s="120"/>
      <c r="G2" s="119" t="s">
        <v>6</v>
      </c>
      <c r="H2" s="120"/>
      <c r="I2" s="119" t="s">
        <v>7</v>
      </c>
      <c r="J2" s="121"/>
      <c r="K2" s="124"/>
      <c r="L2" s="121" t="s">
        <v>5</v>
      </c>
      <c r="M2" s="120"/>
      <c r="N2" s="119" t="s">
        <v>6</v>
      </c>
      <c r="O2" s="120"/>
      <c r="P2" s="119" t="s">
        <v>7</v>
      </c>
      <c r="Q2" s="121"/>
      <c r="R2" s="151"/>
      <c r="S2" s="148" t="s">
        <v>9</v>
      </c>
      <c r="T2" s="114"/>
      <c r="U2" s="133"/>
      <c r="V2" s="158"/>
      <c r="W2" s="130"/>
      <c r="X2" s="136"/>
      <c r="Y2" s="130"/>
      <c r="Z2" s="130"/>
      <c r="AA2" s="127"/>
      <c r="AB2" s="155"/>
      <c r="AC2" s="180"/>
    </row>
    <row r="3" spans="1:29" s="1" customFormat="1" ht="27" customHeight="1" thickBot="1">
      <c r="A3" s="177"/>
      <c r="B3" s="174"/>
      <c r="C3" s="68"/>
      <c r="D3" s="170"/>
      <c r="E3" s="2" t="s">
        <v>2</v>
      </c>
      <c r="F3" s="3" t="s">
        <v>3</v>
      </c>
      <c r="G3" s="2" t="s">
        <v>2</v>
      </c>
      <c r="H3" s="3" t="s">
        <v>3</v>
      </c>
      <c r="I3" s="2" t="s">
        <v>2</v>
      </c>
      <c r="J3" s="7" t="s">
        <v>3</v>
      </c>
      <c r="K3" s="125"/>
      <c r="L3" s="8" t="s">
        <v>2</v>
      </c>
      <c r="M3" s="3" t="s">
        <v>3</v>
      </c>
      <c r="N3" s="2" t="s">
        <v>2</v>
      </c>
      <c r="O3" s="3" t="s">
        <v>3</v>
      </c>
      <c r="P3" s="2" t="s">
        <v>2</v>
      </c>
      <c r="Q3" s="7" t="s">
        <v>3</v>
      </c>
      <c r="R3" s="152"/>
      <c r="S3" s="149"/>
      <c r="T3" s="115"/>
      <c r="U3" s="134"/>
      <c r="V3" s="159"/>
      <c r="W3" s="131"/>
      <c r="X3" s="137"/>
      <c r="Y3" s="131"/>
      <c r="Z3" s="131"/>
      <c r="AA3" s="128"/>
      <c r="AB3" s="156"/>
      <c r="AC3" s="181"/>
    </row>
    <row r="4" spans="1:29" s="1" customFormat="1" ht="24.75" customHeight="1" thickBot="1" thickTop="1">
      <c r="A4" s="165" t="s">
        <v>65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66"/>
    </row>
    <row r="5" spans="1:29" s="5" customFormat="1" ht="18" customHeight="1" thickTop="1">
      <c r="A5" s="69" t="s">
        <v>66</v>
      </c>
      <c r="B5" s="70" t="s">
        <v>24</v>
      </c>
      <c r="C5" s="70">
        <v>98</v>
      </c>
      <c r="D5" s="71">
        <v>61.5</v>
      </c>
      <c r="E5" s="72">
        <v>57</v>
      </c>
      <c r="F5" s="73">
        <v>8.16</v>
      </c>
      <c r="G5" s="72">
        <v>60</v>
      </c>
      <c r="H5" s="73">
        <v>8.66</v>
      </c>
      <c r="I5" s="72">
        <v>63</v>
      </c>
      <c r="J5" s="73">
        <v>8.66</v>
      </c>
      <c r="K5" s="74">
        <f aca="true" t="shared" si="0" ref="K5:K14">IF((D5=""),"",IF(MAX(E5*50/D5+F5*10,G5*50/D5+H5*10,I5*50/D5+J5*10)&lt;0,0,(MAX(E5*50/D5+F5*10,G5*50/D5+H5*10,I5*50/D5+J5*10))))</f>
        <v>137.81951219512194</v>
      </c>
      <c r="L5" s="72">
        <v>-78</v>
      </c>
      <c r="M5" s="73"/>
      <c r="N5" s="72">
        <v>78</v>
      </c>
      <c r="O5" s="73">
        <v>8.16</v>
      </c>
      <c r="P5" s="72">
        <v>82</v>
      </c>
      <c r="Q5" s="73">
        <v>8</v>
      </c>
      <c r="R5" s="13">
        <f aca="true" t="shared" si="1" ref="R5:R14">IF(D5="","",IF(MAX(L5*50/D5+M5*10,N5*50/D5+O5*10,P5*50/D5+Q5*10)&lt;0,0,(MAX(L5*50/D5+M5*10,N5*50/D5+O5*10,P5*50/D5+Q5*10))))</f>
        <v>146.66666666666669</v>
      </c>
      <c r="S5" s="75">
        <f aca="true" t="shared" si="2" ref="S5:S14">IF(D5="","",K5+R5)</f>
        <v>284.48617886178863</v>
      </c>
      <c r="T5" s="73">
        <v>12.2</v>
      </c>
      <c r="U5" s="110">
        <f aca="true" t="shared" si="3" ref="U5:U14">IF(OR(T5&gt;20,T5&lt;0.1),0,400-(T5*20))</f>
        <v>156</v>
      </c>
      <c r="V5" s="88">
        <v>803</v>
      </c>
      <c r="W5" s="74">
        <f aca="true" t="shared" si="4" ref="W5:W14">IF(V5&lt;100,0,V5*0.2)</f>
        <v>160.60000000000002</v>
      </c>
      <c r="X5" s="86">
        <v>1100</v>
      </c>
      <c r="Y5" s="74">
        <f aca="true" t="shared" si="5" ref="Y5:Y14">IF(ISBLANK(X5),"",X5*7.5/D5)</f>
        <v>134.14634146341464</v>
      </c>
      <c r="Z5" s="71">
        <f aca="true" t="shared" si="6" ref="Z5:Z14">SUM(U5,W5,Y5)*0.66</f>
        <v>297.4925853658537</v>
      </c>
      <c r="AA5" s="76">
        <f aca="true" t="shared" si="7" ref="AA5:AA14">SUM(S5,Z5)</f>
        <v>581.9787642276424</v>
      </c>
      <c r="AB5" s="77">
        <v>1</v>
      </c>
      <c r="AC5" s="78">
        <v>28</v>
      </c>
    </row>
    <row r="6" spans="1:29" s="5" customFormat="1" ht="18" customHeight="1">
      <c r="A6" s="79" t="s">
        <v>67</v>
      </c>
      <c r="B6" s="50" t="s">
        <v>36</v>
      </c>
      <c r="C6" s="50">
        <v>99</v>
      </c>
      <c r="D6" s="16">
        <v>49.8</v>
      </c>
      <c r="E6" s="14">
        <v>42</v>
      </c>
      <c r="F6" s="15">
        <v>6.66</v>
      </c>
      <c r="G6" s="14">
        <v>44</v>
      </c>
      <c r="H6" s="15">
        <v>7.33</v>
      </c>
      <c r="I6" s="14">
        <v>45</v>
      </c>
      <c r="J6" s="15">
        <v>7.83</v>
      </c>
      <c r="K6" s="13">
        <f t="shared" si="0"/>
        <v>123.48072289156627</v>
      </c>
      <c r="L6" s="14">
        <v>53</v>
      </c>
      <c r="M6" s="15">
        <v>7.33</v>
      </c>
      <c r="N6" s="14">
        <v>55</v>
      </c>
      <c r="O6" s="15">
        <v>7.16</v>
      </c>
      <c r="P6" s="14">
        <v>57</v>
      </c>
      <c r="Q6" s="15">
        <v>7.33</v>
      </c>
      <c r="R6" s="13">
        <f t="shared" si="1"/>
        <v>130.5289156626506</v>
      </c>
      <c r="S6" s="20">
        <f t="shared" si="2"/>
        <v>254.00963855421688</v>
      </c>
      <c r="T6" s="15">
        <v>13</v>
      </c>
      <c r="U6" s="92">
        <f t="shared" si="3"/>
        <v>140</v>
      </c>
      <c r="V6" s="17">
        <v>730</v>
      </c>
      <c r="W6" s="13">
        <f t="shared" si="4"/>
        <v>146</v>
      </c>
      <c r="X6" s="18">
        <v>939</v>
      </c>
      <c r="Y6" s="13">
        <f t="shared" si="5"/>
        <v>141.41566265060243</v>
      </c>
      <c r="Z6" s="16">
        <f t="shared" si="6"/>
        <v>282.0943373493976</v>
      </c>
      <c r="AA6" s="21">
        <f t="shared" si="7"/>
        <v>536.1039759036145</v>
      </c>
      <c r="AB6" s="19">
        <v>2</v>
      </c>
      <c r="AC6" s="80">
        <v>25</v>
      </c>
    </row>
    <row r="7" spans="1:29" s="5" customFormat="1" ht="18" customHeight="1">
      <c r="A7" s="81" t="s">
        <v>68</v>
      </c>
      <c r="B7" s="50" t="s">
        <v>41</v>
      </c>
      <c r="C7" s="50">
        <v>99</v>
      </c>
      <c r="D7" s="16">
        <v>40.1</v>
      </c>
      <c r="E7" s="14">
        <v>33</v>
      </c>
      <c r="F7" s="15">
        <v>7.16</v>
      </c>
      <c r="G7" s="14">
        <v>36</v>
      </c>
      <c r="H7" s="15">
        <v>6.83</v>
      </c>
      <c r="I7" s="14">
        <v>-38</v>
      </c>
      <c r="J7" s="15"/>
      <c r="K7" s="13">
        <f t="shared" si="0"/>
        <v>113.18778054862842</v>
      </c>
      <c r="L7" s="14">
        <v>42</v>
      </c>
      <c r="M7" s="15">
        <v>7.33</v>
      </c>
      <c r="N7" s="14">
        <v>46</v>
      </c>
      <c r="O7" s="15">
        <v>7.66</v>
      </c>
      <c r="P7" s="14">
        <v>50</v>
      </c>
      <c r="Q7" s="15">
        <v>7.66</v>
      </c>
      <c r="R7" s="13">
        <f t="shared" si="1"/>
        <v>138.9441396508728</v>
      </c>
      <c r="S7" s="20">
        <f t="shared" si="2"/>
        <v>252.13192019950122</v>
      </c>
      <c r="T7" s="15">
        <v>12.4</v>
      </c>
      <c r="U7" s="92">
        <f t="shared" si="3"/>
        <v>152</v>
      </c>
      <c r="V7" s="18">
        <v>664</v>
      </c>
      <c r="W7" s="13">
        <f t="shared" si="4"/>
        <v>132.8</v>
      </c>
      <c r="X7" s="18">
        <v>765</v>
      </c>
      <c r="Y7" s="13">
        <f t="shared" si="5"/>
        <v>143.07980049875312</v>
      </c>
      <c r="Z7" s="16">
        <f t="shared" si="6"/>
        <v>282.40066832917705</v>
      </c>
      <c r="AA7" s="21">
        <f t="shared" si="7"/>
        <v>534.5325885286783</v>
      </c>
      <c r="AB7" s="19">
        <v>3</v>
      </c>
      <c r="AC7" s="80">
        <v>23</v>
      </c>
    </row>
    <row r="8" spans="1:29" s="5" customFormat="1" ht="18" customHeight="1">
      <c r="A8" s="79" t="s">
        <v>69</v>
      </c>
      <c r="B8" s="50" t="s">
        <v>26</v>
      </c>
      <c r="C8" s="50">
        <v>99</v>
      </c>
      <c r="D8" s="16">
        <v>54.2</v>
      </c>
      <c r="E8" s="14">
        <v>44</v>
      </c>
      <c r="F8" s="15">
        <v>8</v>
      </c>
      <c r="G8" s="14">
        <v>46</v>
      </c>
      <c r="H8" s="15">
        <v>8</v>
      </c>
      <c r="I8" s="14">
        <v>48</v>
      </c>
      <c r="J8" s="15">
        <v>8.33</v>
      </c>
      <c r="K8" s="13">
        <f t="shared" si="0"/>
        <v>127.58044280442803</v>
      </c>
      <c r="L8" s="14">
        <v>53</v>
      </c>
      <c r="M8" s="15">
        <v>6.5</v>
      </c>
      <c r="N8" s="14">
        <v>-55</v>
      </c>
      <c r="O8" s="15"/>
      <c r="P8" s="14">
        <v>55</v>
      </c>
      <c r="Q8" s="15">
        <v>7.33</v>
      </c>
      <c r="R8" s="13">
        <f t="shared" si="1"/>
        <v>124.0380073800738</v>
      </c>
      <c r="S8" s="20">
        <f t="shared" si="2"/>
        <v>251.61845018450182</v>
      </c>
      <c r="T8" s="15">
        <v>11.9</v>
      </c>
      <c r="U8" s="92">
        <f t="shared" si="3"/>
        <v>162</v>
      </c>
      <c r="V8" s="17">
        <v>719</v>
      </c>
      <c r="W8" s="13">
        <f t="shared" si="4"/>
        <v>143.8</v>
      </c>
      <c r="X8" s="18">
        <v>857</v>
      </c>
      <c r="Y8" s="13">
        <f t="shared" si="5"/>
        <v>118.58856088560886</v>
      </c>
      <c r="Z8" s="16">
        <f t="shared" si="6"/>
        <v>280.09645018450186</v>
      </c>
      <c r="AA8" s="21">
        <f t="shared" si="7"/>
        <v>531.7149003690037</v>
      </c>
      <c r="AB8" s="19">
        <v>4</v>
      </c>
      <c r="AC8" s="80">
        <v>22</v>
      </c>
    </row>
    <row r="9" spans="1:29" s="5" customFormat="1" ht="18" customHeight="1">
      <c r="A9" s="79" t="s">
        <v>70</v>
      </c>
      <c r="B9" s="50" t="s">
        <v>28</v>
      </c>
      <c r="C9" s="50">
        <v>98</v>
      </c>
      <c r="D9" s="16">
        <v>51.9</v>
      </c>
      <c r="E9" s="14">
        <v>37</v>
      </c>
      <c r="F9" s="15">
        <v>7.33</v>
      </c>
      <c r="G9" s="14">
        <v>40</v>
      </c>
      <c r="H9" s="15">
        <v>7.66</v>
      </c>
      <c r="I9" s="14">
        <v>43</v>
      </c>
      <c r="J9" s="15">
        <v>7.5</v>
      </c>
      <c r="K9" s="13">
        <f t="shared" si="0"/>
        <v>116.42581888246627</v>
      </c>
      <c r="L9" s="14">
        <v>52</v>
      </c>
      <c r="M9" s="15">
        <v>7.5</v>
      </c>
      <c r="N9" s="14">
        <v>55</v>
      </c>
      <c r="O9" s="15">
        <v>7.16</v>
      </c>
      <c r="P9" s="14">
        <v>57</v>
      </c>
      <c r="Q9" s="15">
        <v>5.83</v>
      </c>
      <c r="R9" s="13">
        <f t="shared" si="1"/>
        <v>125.09633911368016</v>
      </c>
      <c r="S9" s="20">
        <f t="shared" si="2"/>
        <v>241.52215799614643</v>
      </c>
      <c r="T9" s="15">
        <v>12.4</v>
      </c>
      <c r="U9" s="92">
        <f t="shared" si="3"/>
        <v>152</v>
      </c>
      <c r="V9" s="17">
        <v>686</v>
      </c>
      <c r="W9" s="13">
        <f t="shared" si="4"/>
        <v>137.20000000000002</v>
      </c>
      <c r="X9" s="18">
        <v>851</v>
      </c>
      <c r="Y9" s="13">
        <f t="shared" si="5"/>
        <v>122.97687861271676</v>
      </c>
      <c r="Z9" s="16">
        <f t="shared" si="6"/>
        <v>272.0367398843931</v>
      </c>
      <c r="AA9" s="21">
        <f t="shared" si="7"/>
        <v>513.5588978805396</v>
      </c>
      <c r="AB9" s="19">
        <v>5</v>
      </c>
      <c r="AC9" s="80">
        <v>21</v>
      </c>
    </row>
    <row r="10" spans="1:29" s="5" customFormat="1" ht="18" customHeight="1">
      <c r="A10" s="79" t="s">
        <v>71</v>
      </c>
      <c r="B10" s="50" t="s">
        <v>30</v>
      </c>
      <c r="C10" s="50">
        <v>98</v>
      </c>
      <c r="D10" s="16">
        <v>55.9</v>
      </c>
      <c r="E10" s="14">
        <v>48</v>
      </c>
      <c r="F10" s="15">
        <v>6.66</v>
      </c>
      <c r="G10" s="14">
        <v>50</v>
      </c>
      <c r="H10" s="15">
        <v>7.16</v>
      </c>
      <c r="I10" s="14">
        <v>-52</v>
      </c>
      <c r="J10" s="15"/>
      <c r="K10" s="13">
        <f t="shared" si="0"/>
        <v>116.32271914132379</v>
      </c>
      <c r="L10" s="14">
        <v>57</v>
      </c>
      <c r="M10" s="15">
        <v>7.16</v>
      </c>
      <c r="N10" s="14">
        <v>60</v>
      </c>
      <c r="O10" s="15">
        <v>7.16</v>
      </c>
      <c r="P10" s="14">
        <v>-63</v>
      </c>
      <c r="Q10" s="15"/>
      <c r="R10" s="13">
        <f t="shared" si="1"/>
        <v>125.26726296958854</v>
      </c>
      <c r="S10" s="20">
        <f t="shared" si="2"/>
        <v>241.58998211091233</v>
      </c>
      <c r="T10" s="15">
        <v>13</v>
      </c>
      <c r="U10" s="92">
        <f t="shared" si="3"/>
        <v>140</v>
      </c>
      <c r="V10" s="17">
        <v>721</v>
      </c>
      <c r="W10" s="13">
        <f t="shared" si="4"/>
        <v>144.20000000000002</v>
      </c>
      <c r="X10" s="18">
        <v>939</v>
      </c>
      <c r="Y10" s="13">
        <f t="shared" si="5"/>
        <v>125.98389982110913</v>
      </c>
      <c r="Z10" s="16">
        <f t="shared" si="6"/>
        <v>270.7213738819321</v>
      </c>
      <c r="AA10" s="21">
        <f t="shared" si="7"/>
        <v>512.3113559928445</v>
      </c>
      <c r="AB10" s="19">
        <v>6</v>
      </c>
      <c r="AC10" s="80">
        <v>20</v>
      </c>
    </row>
    <row r="11" spans="1:29" s="5" customFormat="1" ht="18" customHeight="1">
      <c r="A11" s="79" t="s">
        <v>72</v>
      </c>
      <c r="B11" s="50" t="s">
        <v>38</v>
      </c>
      <c r="C11" s="50">
        <v>98</v>
      </c>
      <c r="D11" s="16">
        <v>59.2</v>
      </c>
      <c r="E11" s="14">
        <v>45</v>
      </c>
      <c r="F11" s="15">
        <v>7.33</v>
      </c>
      <c r="G11" s="14">
        <v>49</v>
      </c>
      <c r="H11" s="15">
        <v>6.83</v>
      </c>
      <c r="I11" s="14">
        <v>-52</v>
      </c>
      <c r="J11" s="15"/>
      <c r="K11" s="13">
        <f t="shared" si="0"/>
        <v>111.30675675675676</v>
      </c>
      <c r="L11" s="14">
        <v>55</v>
      </c>
      <c r="M11" s="15">
        <v>7.16</v>
      </c>
      <c r="N11" s="14">
        <v>-59</v>
      </c>
      <c r="O11" s="15"/>
      <c r="P11" s="14">
        <v>59</v>
      </c>
      <c r="Q11" s="15">
        <v>7.16</v>
      </c>
      <c r="R11" s="13">
        <f t="shared" si="1"/>
        <v>121.43108108108108</v>
      </c>
      <c r="S11" s="20">
        <f t="shared" si="2"/>
        <v>232.73783783783784</v>
      </c>
      <c r="T11" s="15">
        <v>12.1</v>
      </c>
      <c r="U11" s="92">
        <f t="shared" si="3"/>
        <v>158</v>
      </c>
      <c r="V11" s="17">
        <v>789</v>
      </c>
      <c r="W11" s="13">
        <f t="shared" si="4"/>
        <v>157.8</v>
      </c>
      <c r="X11" s="18">
        <v>850</v>
      </c>
      <c r="Y11" s="13">
        <f t="shared" si="5"/>
        <v>107.6858108108108</v>
      </c>
      <c r="Z11" s="16">
        <f t="shared" si="6"/>
        <v>279.50063513513516</v>
      </c>
      <c r="AA11" s="21">
        <f t="shared" si="7"/>
        <v>512.238472972973</v>
      </c>
      <c r="AB11" s="19">
        <v>7</v>
      </c>
      <c r="AC11" s="80">
        <v>19</v>
      </c>
    </row>
    <row r="12" spans="1:29" s="5" customFormat="1" ht="18" customHeight="1">
      <c r="A12" s="82" t="s">
        <v>73</v>
      </c>
      <c r="B12" s="53" t="s">
        <v>40</v>
      </c>
      <c r="C12" s="53">
        <v>98</v>
      </c>
      <c r="D12" s="54">
        <v>66.8</v>
      </c>
      <c r="E12" s="14">
        <v>-52</v>
      </c>
      <c r="F12" s="15"/>
      <c r="G12" s="14">
        <v>52</v>
      </c>
      <c r="H12" s="15">
        <v>7</v>
      </c>
      <c r="I12" s="14">
        <v>55</v>
      </c>
      <c r="J12" s="15">
        <v>7.16</v>
      </c>
      <c r="K12" s="13">
        <f t="shared" si="0"/>
        <v>112.76766467065868</v>
      </c>
      <c r="L12" s="14">
        <v>65</v>
      </c>
      <c r="M12" s="15">
        <v>7.5</v>
      </c>
      <c r="N12" s="14">
        <v>67</v>
      </c>
      <c r="O12" s="15">
        <v>7.66</v>
      </c>
      <c r="P12" s="14">
        <v>70</v>
      </c>
      <c r="Q12" s="15">
        <v>7.16</v>
      </c>
      <c r="R12" s="13">
        <f t="shared" si="1"/>
        <v>126.74970059880239</v>
      </c>
      <c r="S12" s="20">
        <f t="shared" si="2"/>
        <v>239.51736526946107</v>
      </c>
      <c r="T12" s="56">
        <v>13.4</v>
      </c>
      <c r="U12" s="111">
        <f t="shared" si="3"/>
        <v>132</v>
      </c>
      <c r="V12" s="59">
        <v>581</v>
      </c>
      <c r="W12" s="58">
        <f t="shared" si="4"/>
        <v>116.2</v>
      </c>
      <c r="X12" s="59">
        <v>839</v>
      </c>
      <c r="Y12" s="58">
        <f t="shared" si="5"/>
        <v>94.19910179640719</v>
      </c>
      <c r="Z12" s="54">
        <f t="shared" si="6"/>
        <v>225.98340718562875</v>
      </c>
      <c r="AA12" s="62">
        <f t="shared" si="7"/>
        <v>465.5007724550898</v>
      </c>
      <c r="AB12" s="63">
        <v>8</v>
      </c>
      <c r="AC12" s="83">
        <v>18</v>
      </c>
    </row>
    <row r="13" spans="1:29" ht="18" customHeight="1">
      <c r="A13" s="79" t="s">
        <v>74</v>
      </c>
      <c r="B13" s="50" t="s">
        <v>32</v>
      </c>
      <c r="C13" s="50">
        <v>99</v>
      </c>
      <c r="D13" s="54">
        <v>41.4</v>
      </c>
      <c r="E13" s="14">
        <v>-20</v>
      </c>
      <c r="F13" s="15"/>
      <c r="G13" s="14">
        <v>20</v>
      </c>
      <c r="H13" s="15">
        <v>6.16</v>
      </c>
      <c r="I13" s="14">
        <v>21</v>
      </c>
      <c r="J13" s="15">
        <v>6.33</v>
      </c>
      <c r="K13" s="13">
        <f t="shared" si="0"/>
        <v>88.6623188405797</v>
      </c>
      <c r="L13" s="14">
        <v>25</v>
      </c>
      <c r="M13" s="15">
        <v>6</v>
      </c>
      <c r="N13" s="14">
        <v>28</v>
      </c>
      <c r="O13" s="15">
        <v>6</v>
      </c>
      <c r="P13" s="14">
        <v>-30</v>
      </c>
      <c r="Q13" s="15"/>
      <c r="R13" s="13">
        <f t="shared" si="1"/>
        <v>93.81642512077295</v>
      </c>
      <c r="S13" s="20">
        <f t="shared" si="2"/>
        <v>182.47874396135265</v>
      </c>
      <c r="T13" s="15">
        <v>14.8</v>
      </c>
      <c r="U13" s="111">
        <f t="shared" si="3"/>
        <v>104</v>
      </c>
      <c r="V13" s="17">
        <v>648</v>
      </c>
      <c r="W13" s="58">
        <f t="shared" si="4"/>
        <v>129.6</v>
      </c>
      <c r="X13" s="18">
        <v>724</v>
      </c>
      <c r="Y13" s="58">
        <f t="shared" si="5"/>
        <v>131.15942028985506</v>
      </c>
      <c r="Z13" s="54">
        <f t="shared" si="6"/>
        <v>240.74121739130433</v>
      </c>
      <c r="AA13" s="62">
        <f t="shared" si="7"/>
        <v>423.219961352657</v>
      </c>
      <c r="AB13" s="19">
        <v>9</v>
      </c>
      <c r="AC13" s="80">
        <v>17</v>
      </c>
    </row>
    <row r="14" spans="1:29" ht="18" customHeight="1">
      <c r="A14" s="79" t="s">
        <v>75</v>
      </c>
      <c r="B14" s="50" t="s">
        <v>34</v>
      </c>
      <c r="C14" s="50">
        <v>99</v>
      </c>
      <c r="D14" s="16">
        <v>61.2</v>
      </c>
      <c r="E14" s="14">
        <v>22</v>
      </c>
      <c r="F14" s="15">
        <v>6.16</v>
      </c>
      <c r="G14" s="14">
        <v>25</v>
      </c>
      <c r="H14" s="15">
        <v>6</v>
      </c>
      <c r="I14" s="14">
        <v>28</v>
      </c>
      <c r="J14" s="15">
        <v>5.66</v>
      </c>
      <c r="K14" s="13">
        <f t="shared" si="0"/>
        <v>80.42483660130719</v>
      </c>
      <c r="L14" s="14">
        <v>27</v>
      </c>
      <c r="M14" s="15">
        <v>5.5</v>
      </c>
      <c r="N14" s="14">
        <v>30</v>
      </c>
      <c r="O14" s="15">
        <v>5</v>
      </c>
      <c r="P14" s="14">
        <v>32</v>
      </c>
      <c r="Q14" s="15">
        <v>5</v>
      </c>
      <c r="R14" s="13">
        <f t="shared" si="1"/>
        <v>77.05882352941177</v>
      </c>
      <c r="S14" s="20">
        <f t="shared" si="2"/>
        <v>157.48366013071896</v>
      </c>
      <c r="T14" s="15">
        <v>13.9</v>
      </c>
      <c r="U14" s="92">
        <f t="shared" si="3"/>
        <v>122</v>
      </c>
      <c r="V14" s="17">
        <v>602</v>
      </c>
      <c r="W14" s="13">
        <f t="shared" si="4"/>
        <v>120.4</v>
      </c>
      <c r="X14" s="18">
        <v>690</v>
      </c>
      <c r="Y14" s="13">
        <f t="shared" si="5"/>
        <v>84.55882352941175</v>
      </c>
      <c r="Z14" s="16">
        <f t="shared" si="6"/>
        <v>215.79282352941175</v>
      </c>
      <c r="AA14" s="21">
        <f t="shared" si="7"/>
        <v>373.2764836601307</v>
      </c>
      <c r="AB14" s="84">
        <v>10</v>
      </c>
      <c r="AC14" s="80">
        <v>16</v>
      </c>
    </row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25">
    <mergeCell ref="E1:J1"/>
    <mergeCell ref="X1:X3"/>
    <mergeCell ref="U1:U3"/>
    <mergeCell ref="V1:V3"/>
    <mergeCell ref="E2:F2"/>
    <mergeCell ref="G2:H2"/>
    <mergeCell ref="I2:J2"/>
    <mergeCell ref="L2:M2"/>
    <mergeCell ref="T1:T3"/>
    <mergeCell ref="AC1:AC3"/>
    <mergeCell ref="AA1:AA3"/>
    <mergeCell ref="W1:W3"/>
    <mergeCell ref="Z1:Z3"/>
    <mergeCell ref="Y1:Y3"/>
    <mergeCell ref="R1:R3"/>
    <mergeCell ref="A4:AC4"/>
    <mergeCell ref="AB1:AB3"/>
    <mergeCell ref="D1:D3"/>
    <mergeCell ref="P2:Q2"/>
    <mergeCell ref="L1:Q1"/>
    <mergeCell ref="K1:K3"/>
    <mergeCell ref="B1:B3"/>
    <mergeCell ref="A1:A3"/>
    <mergeCell ref="S1:S3"/>
    <mergeCell ref="N2:O2"/>
  </mergeCells>
  <conditionalFormatting sqref="K1 A1:D1 R1:AC1 D5:D14 K5:K14 R5:S14">
    <cfRule type="cellIs" priority="1" dxfId="9" operator="lessThan" stopIfTrue="1">
      <formula>1</formula>
    </cfRule>
  </conditionalFormatting>
  <conditionalFormatting sqref="L1:Q3 E1:J3 E5:J14 L5:Q14">
    <cfRule type="cellIs" priority="2" dxfId="3" operator="lessThan" stopIfTrue="1">
      <formula>0</formula>
    </cfRule>
  </conditionalFormatting>
  <printOptions horizontalCentered="1"/>
  <pageMargins left="0.1968503937007874" right="0.11811023622047245" top="1.1811023622047245" bottom="0.4724409448818898" header="0.7086614173228347" footer="0.31496062992125984"/>
  <pageSetup horizontalDpi="75" verticalDpi="75" orientation="landscape" paperSize="9" r:id="rId2"/>
  <headerFooter alignWithMargins="0">
    <oddHeader>&amp;L&amp;"Bookman Old Style,Fett"VGKF Sachsen e.V.&amp;C&amp;"Bookman Old Style,Fett"&amp;14 Deutsche Meisterschaft 
der Länderauswahlmannschaften der Schüler AK 13/14&amp;R&amp;"Bookman Old Style,Fett"Rodewisch, 30./31.03.2012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C14"/>
  <sheetViews>
    <sheetView showGridLines="0" showZeros="0" zoomScale="124" zoomScaleNormal="124" zoomScalePageLayoutView="0" workbookViewId="0" topLeftCell="A1">
      <pane ySplit="3" topLeftCell="A4" activePane="bottomLeft" state="frozen"/>
      <selection pane="topLeft" activeCell="X8" sqref="X8:Z8"/>
      <selection pane="bottomLeft" activeCell="K18" sqref="K18"/>
    </sheetView>
  </sheetViews>
  <sheetFormatPr defaultColWidth="11.421875" defaultRowHeight="12.75"/>
  <cols>
    <col min="1" max="1" width="17.28125" style="10" customWidth="1"/>
    <col min="2" max="2" width="5.00390625" style="4" bestFit="1" customWidth="1"/>
    <col min="3" max="3" width="4.00390625" style="4" bestFit="1" customWidth="1"/>
    <col min="4" max="4" width="4.421875" style="6" customWidth="1"/>
    <col min="5" max="10" width="4.28125" style="6" customWidth="1"/>
    <col min="11" max="11" width="4.140625" style="6" customWidth="1"/>
    <col min="12" max="17" width="4.28125" style="6" customWidth="1"/>
    <col min="18" max="18" width="4.8515625" style="6" customWidth="1"/>
    <col min="19" max="19" width="6.421875" style="9" bestFit="1" customWidth="1"/>
    <col min="20" max="20" width="4.421875" style="9" bestFit="1" customWidth="1"/>
    <col min="21" max="21" width="4.8515625" style="11" bestFit="1" customWidth="1"/>
    <col min="22" max="22" width="5.28125" style="6" customWidth="1"/>
    <col min="23" max="23" width="4.421875" style="6" bestFit="1" customWidth="1"/>
    <col min="24" max="24" width="5.140625" style="6" customWidth="1"/>
    <col min="25" max="25" width="4.421875" style="6" bestFit="1" customWidth="1"/>
    <col min="26" max="26" width="5.140625" style="6" bestFit="1" customWidth="1"/>
    <col min="27" max="27" width="5.7109375" style="9" customWidth="1"/>
    <col min="28" max="28" width="2.57421875" style="11" customWidth="1"/>
    <col min="29" max="29" width="4.57421875" style="11" bestFit="1" customWidth="1"/>
    <col min="30" max="16384" width="11.421875" style="6" customWidth="1"/>
  </cols>
  <sheetData>
    <row r="1" spans="1:29" s="1" customFormat="1" ht="24.75" customHeight="1" thickTop="1">
      <c r="A1" s="162" t="s">
        <v>0</v>
      </c>
      <c r="B1" s="116" t="s">
        <v>19</v>
      </c>
      <c r="C1" s="22"/>
      <c r="D1" s="116" t="s">
        <v>1</v>
      </c>
      <c r="E1" s="153" t="s">
        <v>4</v>
      </c>
      <c r="F1" s="122"/>
      <c r="G1" s="122"/>
      <c r="H1" s="122"/>
      <c r="I1" s="122"/>
      <c r="J1" s="122"/>
      <c r="K1" s="123" t="s">
        <v>12</v>
      </c>
      <c r="L1" s="122" t="s">
        <v>8</v>
      </c>
      <c r="M1" s="122"/>
      <c r="N1" s="122"/>
      <c r="O1" s="122"/>
      <c r="P1" s="122"/>
      <c r="Q1" s="122"/>
      <c r="R1" s="150" t="s">
        <v>13</v>
      </c>
      <c r="S1" s="147" t="s">
        <v>11</v>
      </c>
      <c r="T1" s="113" t="s">
        <v>18</v>
      </c>
      <c r="U1" s="132" t="s">
        <v>3</v>
      </c>
      <c r="V1" s="157" t="s">
        <v>10</v>
      </c>
      <c r="W1" s="129" t="s">
        <v>3</v>
      </c>
      <c r="X1" s="135" t="s">
        <v>15</v>
      </c>
      <c r="Y1" s="129" t="s">
        <v>3</v>
      </c>
      <c r="Z1" s="129" t="s">
        <v>16</v>
      </c>
      <c r="AA1" s="126" t="s">
        <v>14</v>
      </c>
      <c r="AB1" s="154" t="s">
        <v>17</v>
      </c>
      <c r="AC1" s="138" t="s">
        <v>21</v>
      </c>
    </row>
    <row r="2" spans="1:29" s="1" customFormat="1" ht="24.75" customHeight="1">
      <c r="A2" s="163"/>
      <c r="B2" s="117"/>
      <c r="C2" s="23" t="s">
        <v>20</v>
      </c>
      <c r="D2" s="160"/>
      <c r="E2" s="119" t="s">
        <v>5</v>
      </c>
      <c r="F2" s="120"/>
      <c r="G2" s="119" t="s">
        <v>6</v>
      </c>
      <c r="H2" s="120"/>
      <c r="I2" s="119" t="s">
        <v>7</v>
      </c>
      <c r="J2" s="121"/>
      <c r="K2" s="124"/>
      <c r="L2" s="121" t="s">
        <v>5</v>
      </c>
      <c r="M2" s="120"/>
      <c r="N2" s="119" t="s">
        <v>6</v>
      </c>
      <c r="O2" s="120"/>
      <c r="P2" s="119" t="s">
        <v>7</v>
      </c>
      <c r="Q2" s="121"/>
      <c r="R2" s="151"/>
      <c r="S2" s="148" t="s">
        <v>9</v>
      </c>
      <c r="T2" s="114"/>
      <c r="U2" s="133"/>
      <c r="V2" s="158"/>
      <c r="W2" s="130"/>
      <c r="X2" s="136"/>
      <c r="Y2" s="130"/>
      <c r="Z2" s="130"/>
      <c r="AA2" s="127"/>
      <c r="AB2" s="155"/>
      <c r="AC2" s="139"/>
    </row>
    <row r="3" spans="1:29" s="1" customFormat="1" ht="27" customHeight="1" thickBot="1">
      <c r="A3" s="164"/>
      <c r="B3" s="118"/>
      <c r="C3" s="24"/>
      <c r="D3" s="161"/>
      <c r="E3" s="2" t="s">
        <v>2</v>
      </c>
      <c r="F3" s="3" t="s">
        <v>3</v>
      </c>
      <c r="G3" s="2" t="s">
        <v>2</v>
      </c>
      <c r="H3" s="3" t="s">
        <v>3</v>
      </c>
      <c r="I3" s="2" t="s">
        <v>2</v>
      </c>
      <c r="J3" s="7" t="s">
        <v>3</v>
      </c>
      <c r="K3" s="125"/>
      <c r="L3" s="8" t="s">
        <v>2</v>
      </c>
      <c r="M3" s="3" t="s">
        <v>3</v>
      </c>
      <c r="N3" s="2" t="s">
        <v>2</v>
      </c>
      <c r="O3" s="3" t="s">
        <v>3</v>
      </c>
      <c r="P3" s="2" t="s">
        <v>2</v>
      </c>
      <c r="Q3" s="7" t="s">
        <v>3</v>
      </c>
      <c r="R3" s="152"/>
      <c r="S3" s="149"/>
      <c r="T3" s="115"/>
      <c r="U3" s="134"/>
      <c r="V3" s="159"/>
      <c r="W3" s="131"/>
      <c r="X3" s="137"/>
      <c r="Y3" s="131"/>
      <c r="Z3" s="131"/>
      <c r="AA3" s="128"/>
      <c r="AB3" s="156"/>
      <c r="AC3" s="140"/>
    </row>
    <row r="4" spans="1:29" s="1" customFormat="1" ht="24.75" customHeight="1" thickBot="1" thickTop="1">
      <c r="A4" s="141" t="s">
        <v>76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3"/>
    </row>
    <row r="5" spans="1:29" s="5" customFormat="1" ht="18" customHeight="1" thickTop="1">
      <c r="A5" s="85" t="s">
        <v>77</v>
      </c>
      <c r="B5" s="86" t="s">
        <v>26</v>
      </c>
      <c r="C5" s="86">
        <v>98</v>
      </c>
      <c r="D5" s="74">
        <v>55.7</v>
      </c>
      <c r="E5" s="72">
        <v>57</v>
      </c>
      <c r="F5" s="73">
        <v>8</v>
      </c>
      <c r="G5" s="72">
        <v>60</v>
      </c>
      <c r="H5" s="73">
        <v>8.33</v>
      </c>
      <c r="I5" s="72">
        <v>63</v>
      </c>
      <c r="J5" s="73">
        <v>8.83</v>
      </c>
      <c r="K5" s="74">
        <f aca="true" t="shared" si="0" ref="K5:K14">IF((D5=""),"",IF(MAX(E5*50/D5+F5*10,G5*50/D5+H5*10,I5*50/D5+J5*10)&lt;0,0,(MAX(E5*50/D5+F5*10,G5*50/D5+H5*10,I5*50/D5+J5*10))))</f>
        <v>144.85296229802512</v>
      </c>
      <c r="L5" s="72">
        <v>80</v>
      </c>
      <c r="M5" s="73">
        <v>8</v>
      </c>
      <c r="N5" s="72">
        <v>84</v>
      </c>
      <c r="O5" s="73">
        <v>8</v>
      </c>
      <c r="P5" s="72">
        <v>-87</v>
      </c>
      <c r="Q5" s="73"/>
      <c r="R5" s="13">
        <f aca="true" t="shared" si="1" ref="R5:R14">IF(D5="","",IF(MAX(L5*50/D5+M5*10,N5*50/D5+O5*10,P5*50/D5+Q5*10)&lt;0,0,(MAX(L5*50/D5+M5*10,N5*50/D5+O5*10,P5*50/D5+Q5*10))))</f>
        <v>155.40394973070016</v>
      </c>
      <c r="S5" s="75">
        <f aca="true" t="shared" si="2" ref="S5:S14">IF(D5="","",K5+R5)</f>
        <v>300.2569120287253</v>
      </c>
      <c r="T5" s="73">
        <v>12.1</v>
      </c>
      <c r="U5" s="87">
        <f aca="true" t="shared" si="3" ref="U5:U14">IF(OR(T5&gt;20,T5&lt;0.1),0,400-(T5*20))</f>
        <v>158</v>
      </c>
      <c r="V5" s="88">
        <v>805</v>
      </c>
      <c r="W5" s="74">
        <f aca="true" t="shared" si="4" ref="W5:W14">IF(V5&lt;100,0,V5*0.2)</f>
        <v>161</v>
      </c>
      <c r="X5" s="86">
        <v>1223</v>
      </c>
      <c r="Y5" s="74">
        <f aca="true" t="shared" si="5" ref="Y5:Y14">IF(ISBLANK(X5),"",X5*7.5/D5)</f>
        <v>164.67684021543985</v>
      </c>
      <c r="Z5" s="71">
        <f aca="true" t="shared" si="6" ref="Z5:Z14">SUM(U5,W5,Y5)*0.66</f>
        <v>319.2267145421903</v>
      </c>
      <c r="AA5" s="76">
        <f aca="true" t="shared" si="7" ref="AA5:AA14">SUM(S5,Z5)</f>
        <v>619.4836265709156</v>
      </c>
      <c r="AB5" s="77">
        <v>1</v>
      </c>
      <c r="AC5" s="89">
        <v>28</v>
      </c>
    </row>
    <row r="6" spans="1:29" s="5" customFormat="1" ht="18" customHeight="1">
      <c r="A6" s="90" t="s">
        <v>78</v>
      </c>
      <c r="B6" s="18" t="s">
        <v>38</v>
      </c>
      <c r="C6" s="18">
        <v>98</v>
      </c>
      <c r="D6" s="13">
        <v>69.5</v>
      </c>
      <c r="E6" s="14">
        <v>67</v>
      </c>
      <c r="F6" s="91">
        <v>7.83</v>
      </c>
      <c r="G6" s="14">
        <v>70</v>
      </c>
      <c r="H6" s="15">
        <v>8</v>
      </c>
      <c r="I6" s="14">
        <v>73</v>
      </c>
      <c r="J6" s="15">
        <v>8.33</v>
      </c>
      <c r="K6" s="13">
        <f t="shared" si="0"/>
        <v>135.81798561151078</v>
      </c>
      <c r="L6" s="14">
        <v>85</v>
      </c>
      <c r="M6" s="15">
        <v>7.83</v>
      </c>
      <c r="N6" s="14">
        <v>89</v>
      </c>
      <c r="O6" s="91">
        <v>7.66</v>
      </c>
      <c r="P6" s="14">
        <v>92</v>
      </c>
      <c r="Q6" s="91">
        <v>7.83</v>
      </c>
      <c r="R6" s="13">
        <f t="shared" si="1"/>
        <v>144.4870503597122</v>
      </c>
      <c r="S6" s="20">
        <f t="shared" si="2"/>
        <v>280.305035971223</v>
      </c>
      <c r="T6" s="15">
        <v>11.9</v>
      </c>
      <c r="U6" s="92">
        <f t="shared" si="3"/>
        <v>162</v>
      </c>
      <c r="V6" s="18">
        <v>840</v>
      </c>
      <c r="W6" s="13">
        <f t="shared" si="4"/>
        <v>168</v>
      </c>
      <c r="X6" s="18">
        <v>1158</v>
      </c>
      <c r="Y6" s="13">
        <f t="shared" si="5"/>
        <v>124.96402877697842</v>
      </c>
      <c r="Z6" s="16">
        <f t="shared" si="6"/>
        <v>300.27625899280577</v>
      </c>
      <c r="AA6" s="21">
        <f t="shared" si="7"/>
        <v>580.5812949640288</v>
      </c>
      <c r="AB6" s="19">
        <v>2</v>
      </c>
      <c r="AC6" s="51">
        <v>25</v>
      </c>
    </row>
    <row r="7" spans="1:29" s="5" customFormat="1" ht="18" customHeight="1">
      <c r="A7" s="12" t="s">
        <v>79</v>
      </c>
      <c r="B7" s="18" t="s">
        <v>30</v>
      </c>
      <c r="C7" s="18">
        <v>98</v>
      </c>
      <c r="D7" s="13">
        <v>65.7</v>
      </c>
      <c r="E7" s="14">
        <v>63</v>
      </c>
      <c r="F7" s="15">
        <v>7.33</v>
      </c>
      <c r="G7" s="14">
        <v>67</v>
      </c>
      <c r="H7" s="15">
        <v>7.33</v>
      </c>
      <c r="I7" s="14">
        <v>70</v>
      </c>
      <c r="J7" s="15">
        <v>5.5</v>
      </c>
      <c r="K7" s="13">
        <f t="shared" si="0"/>
        <v>124.28934550989345</v>
      </c>
      <c r="L7" s="14">
        <v>83</v>
      </c>
      <c r="M7" s="15">
        <v>7.16</v>
      </c>
      <c r="N7" s="14">
        <v>87</v>
      </c>
      <c r="O7" s="15">
        <v>7.66</v>
      </c>
      <c r="P7" s="14">
        <v>90</v>
      </c>
      <c r="Q7" s="15">
        <v>7.5</v>
      </c>
      <c r="R7" s="13">
        <f t="shared" si="1"/>
        <v>143.4931506849315</v>
      </c>
      <c r="S7" s="20">
        <f t="shared" si="2"/>
        <v>267.78249619482494</v>
      </c>
      <c r="T7" s="15">
        <v>12.6</v>
      </c>
      <c r="U7" s="38">
        <f t="shared" si="3"/>
        <v>148</v>
      </c>
      <c r="V7" s="17">
        <v>795</v>
      </c>
      <c r="W7" s="13">
        <f t="shared" si="4"/>
        <v>159</v>
      </c>
      <c r="X7" s="18">
        <v>1180</v>
      </c>
      <c r="Y7" s="13">
        <f t="shared" si="5"/>
        <v>134.70319634703196</v>
      </c>
      <c r="Z7" s="16">
        <f t="shared" si="6"/>
        <v>291.52410958904113</v>
      </c>
      <c r="AA7" s="21">
        <f t="shared" si="7"/>
        <v>559.3066057838661</v>
      </c>
      <c r="AB7" s="19">
        <v>3</v>
      </c>
      <c r="AC7" s="51">
        <v>23</v>
      </c>
    </row>
    <row r="8" spans="1:29" s="5" customFormat="1" ht="18" customHeight="1">
      <c r="A8" s="12" t="s">
        <v>80</v>
      </c>
      <c r="B8" s="18" t="s">
        <v>34</v>
      </c>
      <c r="C8" s="18">
        <v>98</v>
      </c>
      <c r="D8" s="13">
        <v>71</v>
      </c>
      <c r="E8" s="14">
        <v>52</v>
      </c>
      <c r="F8" s="15">
        <v>5.16</v>
      </c>
      <c r="G8" s="14">
        <v>53</v>
      </c>
      <c r="H8" s="15">
        <v>7</v>
      </c>
      <c r="I8" s="14">
        <v>58</v>
      </c>
      <c r="J8" s="15">
        <v>7.5</v>
      </c>
      <c r="K8" s="13">
        <f t="shared" si="0"/>
        <v>115.8450704225352</v>
      </c>
      <c r="L8" s="14">
        <v>60</v>
      </c>
      <c r="M8" s="15">
        <v>7.16</v>
      </c>
      <c r="N8" s="14">
        <v>65</v>
      </c>
      <c r="O8" s="15">
        <v>7.83</v>
      </c>
      <c r="P8" s="14">
        <v>72</v>
      </c>
      <c r="Q8" s="15">
        <v>8</v>
      </c>
      <c r="R8" s="13">
        <f t="shared" si="1"/>
        <v>130.70422535211267</v>
      </c>
      <c r="S8" s="20">
        <f t="shared" si="2"/>
        <v>246.54929577464787</v>
      </c>
      <c r="T8" s="15">
        <v>12.8</v>
      </c>
      <c r="U8" s="38">
        <f t="shared" si="3"/>
        <v>144</v>
      </c>
      <c r="V8" s="17">
        <v>780</v>
      </c>
      <c r="W8" s="13">
        <f t="shared" si="4"/>
        <v>156</v>
      </c>
      <c r="X8" s="18">
        <v>1345</v>
      </c>
      <c r="Y8" s="13">
        <f t="shared" si="5"/>
        <v>142.07746478873239</v>
      </c>
      <c r="Z8" s="16">
        <f t="shared" si="6"/>
        <v>291.7711267605634</v>
      </c>
      <c r="AA8" s="21">
        <f t="shared" si="7"/>
        <v>538.3204225352113</v>
      </c>
      <c r="AB8" s="19">
        <v>4</v>
      </c>
      <c r="AC8" s="51">
        <v>22</v>
      </c>
    </row>
    <row r="9" spans="1:29" s="5" customFormat="1" ht="18" customHeight="1">
      <c r="A9" s="90" t="s">
        <v>81</v>
      </c>
      <c r="B9" s="18" t="s">
        <v>41</v>
      </c>
      <c r="C9" s="18">
        <v>98</v>
      </c>
      <c r="D9" s="13">
        <v>60.9</v>
      </c>
      <c r="E9" s="14">
        <v>52</v>
      </c>
      <c r="F9" s="91">
        <v>6.66</v>
      </c>
      <c r="G9" s="14">
        <v>55</v>
      </c>
      <c r="H9" s="91">
        <v>7.16</v>
      </c>
      <c r="I9" s="14">
        <v>57</v>
      </c>
      <c r="J9" s="15">
        <v>7</v>
      </c>
      <c r="K9" s="13">
        <f t="shared" si="0"/>
        <v>116.79802955665025</v>
      </c>
      <c r="L9" s="14">
        <v>66</v>
      </c>
      <c r="M9" s="15">
        <v>7</v>
      </c>
      <c r="N9" s="14">
        <v>70</v>
      </c>
      <c r="O9" s="15">
        <v>5.5</v>
      </c>
      <c r="P9" s="14">
        <v>71</v>
      </c>
      <c r="Q9" s="15">
        <v>6.66</v>
      </c>
      <c r="R9" s="13">
        <f t="shared" si="1"/>
        <v>124.89228243021347</v>
      </c>
      <c r="S9" s="20">
        <f t="shared" si="2"/>
        <v>241.69031198686372</v>
      </c>
      <c r="T9" s="15">
        <v>12.4</v>
      </c>
      <c r="U9" s="92">
        <f t="shared" si="3"/>
        <v>152</v>
      </c>
      <c r="V9" s="18">
        <v>795</v>
      </c>
      <c r="W9" s="13">
        <f t="shared" si="4"/>
        <v>159</v>
      </c>
      <c r="X9" s="18">
        <v>1115</v>
      </c>
      <c r="Y9" s="13">
        <f t="shared" si="5"/>
        <v>137.3152709359606</v>
      </c>
      <c r="Z9" s="16">
        <f t="shared" si="6"/>
        <v>295.888078817734</v>
      </c>
      <c r="AA9" s="21">
        <f t="shared" si="7"/>
        <v>537.5783908045978</v>
      </c>
      <c r="AB9" s="19">
        <v>5</v>
      </c>
      <c r="AC9" s="51">
        <v>21</v>
      </c>
    </row>
    <row r="10" spans="1:29" s="5" customFormat="1" ht="18" customHeight="1">
      <c r="A10" s="12" t="s">
        <v>82</v>
      </c>
      <c r="B10" s="18" t="s">
        <v>28</v>
      </c>
      <c r="C10" s="18">
        <v>98</v>
      </c>
      <c r="D10" s="13">
        <v>62.3</v>
      </c>
      <c r="E10" s="14">
        <v>47</v>
      </c>
      <c r="F10" s="15">
        <v>7.5</v>
      </c>
      <c r="G10" s="14">
        <v>50</v>
      </c>
      <c r="H10" s="15">
        <v>7.83</v>
      </c>
      <c r="I10" s="14">
        <v>53</v>
      </c>
      <c r="J10" s="15">
        <v>6.33</v>
      </c>
      <c r="K10" s="13">
        <f t="shared" si="0"/>
        <v>118.42841091492777</v>
      </c>
      <c r="L10" s="14">
        <v>58</v>
      </c>
      <c r="M10" s="15">
        <v>7.16</v>
      </c>
      <c r="N10" s="14">
        <v>62</v>
      </c>
      <c r="O10" s="15">
        <v>7</v>
      </c>
      <c r="P10" s="14">
        <v>65</v>
      </c>
      <c r="Q10" s="15">
        <v>7.16</v>
      </c>
      <c r="R10" s="13">
        <f t="shared" si="1"/>
        <v>123.7669341894061</v>
      </c>
      <c r="S10" s="20">
        <f t="shared" si="2"/>
        <v>242.19534510433385</v>
      </c>
      <c r="T10" s="15">
        <v>13.2</v>
      </c>
      <c r="U10" s="38">
        <f t="shared" si="3"/>
        <v>136</v>
      </c>
      <c r="V10" s="17">
        <v>705</v>
      </c>
      <c r="W10" s="13">
        <f t="shared" si="4"/>
        <v>141</v>
      </c>
      <c r="X10" s="18">
        <v>1080</v>
      </c>
      <c r="Y10" s="13">
        <f t="shared" si="5"/>
        <v>130.01605136436598</v>
      </c>
      <c r="Z10" s="16">
        <f t="shared" si="6"/>
        <v>268.6305939004816</v>
      </c>
      <c r="AA10" s="21">
        <f t="shared" si="7"/>
        <v>510.82593900481544</v>
      </c>
      <c r="AB10" s="19">
        <v>6</v>
      </c>
      <c r="AC10" s="51">
        <v>20</v>
      </c>
    </row>
    <row r="11" spans="1:29" s="5" customFormat="1" ht="18" customHeight="1">
      <c r="A11" s="90" t="s">
        <v>83</v>
      </c>
      <c r="B11" s="18" t="s">
        <v>40</v>
      </c>
      <c r="C11" s="18">
        <v>98</v>
      </c>
      <c r="D11" s="13">
        <v>72.9</v>
      </c>
      <c r="E11" s="14">
        <v>55</v>
      </c>
      <c r="F11" s="91">
        <v>6.33</v>
      </c>
      <c r="G11" s="14">
        <v>57</v>
      </c>
      <c r="H11" s="91">
        <v>6.83</v>
      </c>
      <c r="I11" s="14">
        <v>60</v>
      </c>
      <c r="J11" s="15">
        <v>6.33</v>
      </c>
      <c r="K11" s="13">
        <f t="shared" si="0"/>
        <v>107.39465020576131</v>
      </c>
      <c r="L11" s="14">
        <v>74</v>
      </c>
      <c r="M11" s="15">
        <v>6.5</v>
      </c>
      <c r="N11" s="14">
        <v>77</v>
      </c>
      <c r="O11" s="91">
        <v>6.33</v>
      </c>
      <c r="P11" s="14">
        <v>80</v>
      </c>
      <c r="Q11" s="15">
        <v>5</v>
      </c>
      <c r="R11" s="13">
        <f t="shared" si="1"/>
        <v>116.11207133058984</v>
      </c>
      <c r="S11" s="20">
        <f t="shared" si="2"/>
        <v>223.50672153635117</v>
      </c>
      <c r="T11" s="15">
        <v>12.5</v>
      </c>
      <c r="U11" s="92">
        <f t="shared" si="3"/>
        <v>150</v>
      </c>
      <c r="V11" s="18">
        <v>715</v>
      </c>
      <c r="W11" s="13">
        <f t="shared" si="4"/>
        <v>143</v>
      </c>
      <c r="X11" s="18">
        <v>1149</v>
      </c>
      <c r="Y11" s="13">
        <f t="shared" si="5"/>
        <v>118.20987654320987</v>
      </c>
      <c r="Z11" s="16">
        <f t="shared" si="6"/>
        <v>271.39851851851853</v>
      </c>
      <c r="AA11" s="21">
        <f t="shared" si="7"/>
        <v>494.9052400548697</v>
      </c>
      <c r="AB11" s="19">
        <v>7</v>
      </c>
      <c r="AC11" s="51">
        <v>19</v>
      </c>
    </row>
    <row r="12" spans="1:29" ht="18" customHeight="1">
      <c r="A12" s="12" t="s">
        <v>84</v>
      </c>
      <c r="B12" s="18" t="s">
        <v>24</v>
      </c>
      <c r="C12" s="18">
        <v>98</v>
      </c>
      <c r="D12" s="13">
        <v>66.9</v>
      </c>
      <c r="E12" s="14">
        <v>48</v>
      </c>
      <c r="F12" s="15">
        <v>7.33</v>
      </c>
      <c r="G12" s="14">
        <v>51</v>
      </c>
      <c r="H12" s="15">
        <v>7.66</v>
      </c>
      <c r="I12" s="14">
        <v>53</v>
      </c>
      <c r="J12" s="15">
        <v>6.33</v>
      </c>
      <c r="K12" s="13">
        <f t="shared" si="0"/>
        <v>114.71659192825112</v>
      </c>
      <c r="L12" s="14">
        <v>63</v>
      </c>
      <c r="M12" s="15">
        <v>7.16</v>
      </c>
      <c r="N12" s="14">
        <v>66</v>
      </c>
      <c r="O12" s="15">
        <v>6.66</v>
      </c>
      <c r="P12" s="14">
        <v>68</v>
      </c>
      <c r="Q12" s="15">
        <v>6.83</v>
      </c>
      <c r="R12" s="13">
        <f t="shared" si="1"/>
        <v>119.12212257100148</v>
      </c>
      <c r="S12" s="20">
        <f t="shared" si="2"/>
        <v>233.8387144992526</v>
      </c>
      <c r="T12" s="15">
        <v>13.3</v>
      </c>
      <c r="U12" s="38">
        <f t="shared" si="3"/>
        <v>134</v>
      </c>
      <c r="V12" s="17">
        <v>665</v>
      </c>
      <c r="W12" s="13">
        <f t="shared" si="4"/>
        <v>133</v>
      </c>
      <c r="X12" s="18">
        <v>970</v>
      </c>
      <c r="Y12" s="13">
        <f t="shared" si="5"/>
        <v>108.74439461883406</v>
      </c>
      <c r="Z12" s="16">
        <f t="shared" si="6"/>
        <v>247.9913004484305</v>
      </c>
      <c r="AA12" s="21">
        <f t="shared" si="7"/>
        <v>481.83001494768314</v>
      </c>
      <c r="AB12" s="19">
        <v>8</v>
      </c>
      <c r="AC12" s="51">
        <v>18</v>
      </c>
    </row>
    <row r="13" spans="1:29" ht="18" customHeight="1">
      <c r="A13" s="12" t="s">
        <v>85</v>
      </c>
      <c r="B13" s="18" t="s">
        <v>36</v>
      </c>
      <c r="C13" s="18">
        <v>98</v>
      </c>
      <c r="D13" s="13">
        <v>50.8</v>
      </c>
      <c r="E13" s="14">
        <v>32</v>
      </c>
      <c r="F13" s="15">
        <v>5.83</v>
      </c>
      <c r="G13" s="14">
        <v>35</v>
      </c>
      <c r="H13" s="15">
        <v>5.83</v>
      </c>
      <c r="I13" s="14">
        <v>37</v>
      </c>
      <c r="J13" s="15">
        <v>5.83</v>
      </c>
      <c r="K13" s="13">
        <f t="shared" si="0"/>
        <v>94.71732283464567</v>
      </c>
      <c r="L13" s="14">
        <v>40</v>
      </c>
      <c r="M13" s="15">
        <v>6</v>
      </c>
      <c r="N13" s="14">
        <v>-44</v>
      </c>
      <c r="O13" s="15"/>
      <c r="P13" s="14">
        <v>-44</v>
      </c>
      <c r="Q13" s="15"/>
      <c r="R13" s="13">
        <f t="shared" si="1"/>
        <v>99.37007874015748</v>
      </c>
      <c r="S13" s="20">
        <f t="shared" si="2"/>
        <v>194.08740157480315</v>
      </c>
      <c r="T13" s="15">
        <v>12.5</v>
      </c>
      <c r="U13" s="38">
        <f t="shared" si="3"/>
        <v>150</v>
      </c>
      <c r="V13" s="17">
        <v>705</v>
      </c>
      <c r="W13" s="13">
        <f t="shared" si="4"/>
        <v>141</v>
      </c>
      <c r="X13" s="18">
        <v>745</v>
      </c>
      <c r="Y13" s="13">
        <f t="shared" si="5"/>
        <v>109.99015748031496</v>
      </c>
      <c r="Z13" s="16">
        <f t="shared" si="6"/>
        <v>264.6535039370079</v>
      </c>
      <c r="AA13" s="21">
        <f t="shared" si="7"/>
        <v>458.74090551181104</v>
      </c>
      <c r="AB13" s="19">
        <v>9</v>
      </c>
      <c r="AC13" s="51">
        <v>17</v>
      </c>
    </row>
    <row r="14" spans="1:29" ht="18" customHeight="1" thickBot="1">
      <c r="A14" s="27" t="s">
        <v>86</v>
      </c>
      <c r="B14" s="28" t="s">
        <v>32</v>
      </c>
      <c r="C14" s="28">
        <v>98</v>
      </c>
      <c r="D14" s="29">
        <v>88</v>
      </c>
      <c r="E14" s="30">
        <v>47</v>
      </c>
      <c r="F14" s="31">
        <v>5.66</v>
      </c>
      <c r="G14" s="30">
        <v>50</v>
      </c>
      <c r="H14" s="31">
        <v>5.66</v>
      </c>
      <c r="I14" s="30">
        <v>52</v>
      </c>
      <c r="J14" s="31">
        <v>5.5</v>
      </c>
      <c r="K14" s="29">
        <f t="shared" si="0"/>
        <v>85.00909090909092</v>
      </c>
      <c r="L14" s="30">
        <v>60</v>
      </c>
      <c r="M14" s="31">
        <v>5</v>
      </c>
      <c r="N14" s="30">
        <v>63</v>
      </c>
      <c r="O14" s="31">
        <v>5.33</v>
      </c>
      <c r="P14" s="30">
        <v>65</v>
      </c>
      <c r="Q14" s="31">
        <v>5.33</v>
      </c>
      <c r="R14" s="29">
        <f t="shared" si="1"/>
        <v>90.23181818181817</v>
      </c>
      <c r="S14" s="32">
        <f t="shared" si="2"/>
        <v>175.2409090909091</v>
      </c>
      <c r="T14" s="31">
        <v>13.5</v>
      </c>
      <c r="U14" s="46">
        <f t="shared" si="3"/>
        <v>130</v>
      </c>
      <c r="V14" s="33">
        <v>545</v>
      </c>
      <c r="W14" s="29">
        <f t="shared" si="4"/>
        <v>109</v>
      </c>
      <c r="X14" s="28">
        <v>935</v>
      </c>
      <c r="Y14" s="29">
        <f t="shared" si="5"/>
        <v>79.6875</v>
      </c>
      <c r="Z14" s="34">
        <f t="shared" si="6"/>
        <v>210.33375</v>
      </c>
      <c r="AA14" s="35">
        <f t="shared" si="7"/>
        <v>385.5746590909091</v>
      </c>
      <c r="AB14" s="36">
        <v>10</v>
      </c>
      <c r="AC14" s="65">
        <v>16</v>
      </c>
    </row>
    <row r="15" ht="13.5" thickTop="1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25">
    <mergeCell ref="X1:X3"/>
    <mergeCell ref="Y1:Y3"/>
    <mergeCell ref="U1:U3"/>
    <mergeCell ref="AA1:AA3"/>
    <mergeCell ref="W1:W3"/>
    <mergeCell ref="B1:B3"/>
    <mergeCell ref="N2:O2"/>
    <mergeCell ref="K1:K3"/>
    <mergeCell ref="A4:AC4"/>
    <mergeCell ref="A1:A3"/>
    <mergeCell ref="S1:S3"/>
    <mergeCell ref="R1:R3"/>
    <mergeCell ref="E1:J1"/>
    <mergeCell ref="AC1:AC3"/>
    <mergeCell ref="E2:F2"/>
    <mergeCell ref="AB1:AB3"/>
    <mergeCell ref="D1:D3"/>
    <mergeCell ref="P2:Q2"/>
    <mergeCell ref="L1:Q1"/>
    <mergeCell ref="V1:V3"/>
    <mergeCell ref="Z1:Z3"/>
    <mergeCell ref="T1:T3"/>
    <mergeCell ref="G2:H2"/>
    <mergeCell ref="I2:J2"/>
    <mergeCell ref="L2:M2"/>
  </mergeCells>
  <conditionalFormatting sqref="K1 A1:D1 R1:AC1 K5:K11 R5:S11 D5:D11">
    <cfRule type="cellIs" priority="1" dxfId="9" operator="lessThan" stopIfTrue="1">
      <formula>1</formula>
    </cfRule>
  </conditionalFormatting>
  <conditionalFormatting sqref="L1:Q3 E1:J3 L5:Q10 E5:J11 E12:E14 G12:G14 I12:J14 H12 O11:Q11 L11:N14">
    <cfRule type="cellIs" priority="2" dxfId="3" operator="lessThan" stopIfTrue="1">
      <formula>0</formula>
    </cfRule>
  </conditionalFormatting>
  <conditionalFormatting sqref="D12">
    <cfRule type="cellIs" priority="3" dxfId="9" operator="lessThan" stopIfTrue="1">
      <formula>1</formula>
    </cfRule>
  </conditionalFormatting>
  <conditionalFormatting sqref="D13:D14">
    <cfRule type="cellIs" priority="4" dxfId="9" operator="lessThan" stopIfTrue="1">
      <formula>1</formula>
    </cfRule>
  </conditionalFormatting>
  <conditionalFormatting sqref="K12">
    <cfRule type="cellIs" priority="5" dxfId="9" operator="lessThan" stopIfTrue="1">
      <formula>1</formula>
    </cfRule>
  </conditionalFormatting>
  <conditionalFormatting sqref="K13:K14">
    <cfRule type="cellIs" priority="6" dxfId="9" operator="lessThan" stopIfTrue="1">
      <formula>1</formula>
    </cfRule>
  </conditionalFormatting>
  <conditionalFormatting sqref="R12">
    <cfRule type="cellIs" priority="7" dxfId="9" operator="lessThan" stopIfTrue="1">
      <formula>1</formula>
    </cfRule>
  </conditionalFormatting>
  <conditionalFormatting sqref="R13:R14">
    <cfRule type="cellIs" priority="8" dxfId="9" operator="lessThan" stopIfTrue="1">
      <formula>1</formula>
    </cfRule>
  </conditionalFormatting>
  <conditionalFormatting sqref="S12">
    <cfRule type="cellIs" priority="9" dxfId="9" operator="lessThan" stopIfTrue="1">
      <formula>1</formula>
    </cfRule>
  </conditionalFormatting>
  <conditionalFormatting sqref="S13:S14">
    <cfRule type="cellIs" priority="10" dxfId="9" operator="lessThan" stopIfTrue="1">
      <formula>1</formula>
    </cfRule>
  </conditionalFormatting>
  <conditionalFormatting sqref="O14">
    <cfRule type="cellIs" priority="11" dxfId="3" operator="lessThan" stopIfTrue="1">
      <formula>0</formula>
    </cfRule>
  </conditionalFormatting>
  <conditionalFormatting sqref="P14">
    <cfRule type="cellIs" priority="12" dxfId="3" operator="lessThan" stopIfTrue="1">
      <formula>0</formula>
    </cfRule>
  </conditionalFormatting>
  <conditionalFormatting sqref="Q14">
    <cfRule type="cellIs" priority="13" dxfId="3" operator="lessThan" stopIfTrue="1">
      <formula>0</formula>
    </cfRule>
  </conditionalFormatting>
  <conditionalFormatting sqref="P13">
    <cfRule type="cellIs" priority="14" dxfId="3" operator="lessThan" stopIfTrue="1">
      <formula>0</formula>
    </cfRule>
  </conditionalFormatting>
  <conditionalFormatting sqref="Q13">
    <cfRule type="cellIs" priority="15" dxfId="3" operator="lessThan" stopIfTrue="1">
      <formula>0</formula>
    </cfRule>
  </conditionalFormatting>
  <conditionalFormatting sqref="P12">
    <cfRule type="cellIs" priority="16" dxfId="3" operator="lessThan" stopIfTrue="1">
      <formula>0</formula>
    </cfRule>
  </conditionalFormatting>
  <printOptions horizontalCentered="1"/>
  <pageMargins left="0.1968503937007874" right="0.11811023622047245" top="1.1811023622047245" bottom="0.4724409448818898" header="0.7086614173228347" footer="0.31496062992125984"/>
  <pageSetup horizontalDpi="75" verticalDpi="75" orientation="landscape" paperSize="9" r:id="rId2"/>
  <headerFooter alignWithMargins="0">
    <oddHeader>&amp;L&amp;"Bookman Old Style,Fett"VGKF Sachsen e.V.&amp;C&amp;"Bookman Old Style,Fett"&amp;14 Deutsche Meisterschaft 
der Länderauswahlmannschaften der Schüler AK 13/14&amp;R&amp;"Bookman Old Style,Fett"Rodewisch, 30./31.03.2012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F21" sqref="F21"/>
    </sheetView>
  </sheetViews>
  <sheetFormatPr defaultColWidth="11.421875" defaultRowHeight="12.75"/>
  <cols>
    <col min="1" max="1" width="7.140625" style="93" customWidth="1"/>
    <col min="2" max="16384" width="11.421875" style="93" customWidth="1"/>
  </cols>
  <sheetData>
    <row r="2" spans="1:8" ht="21">
      <c r="A2" s="190" t="s">
        <v>87</v>
      </c>
      <c r="B2" s="190"/>
      <c r="C2" s="190"/>
      <c r="D2" s="190"/>
      <c r="E2" s="190"/>
      <c r="F2" s="190"/>
      <c r="G2" s="190"/>
      <c r="H2" s="190"/>
    </row>
    <row r="3" ht="15.75" thickBot="1"/>
    <row r="4" spans="1:8" ht="24.75" customHeight="1" thickBot="1">
      <c r="A4" s="94" t="s">
        <v>17</v>
      </c>
      <c r="B4" s="95" t="s">
        <v>19</v>
      </c>
      <c r="C4" s="96" t="s">
        <v>88</v>
      </c>
      <c r="D4" s="96" t="s">
        <v>89</v>
      </c>
      <c r="E4" s="96" t="s">
        <v>90</v>
      </c>
      <c r="F4" s="96" t="s">
        <v>91</v>
      </c>
      <c r="G4" s="96" t="s">
        <v>92</v>
      </c>
      <c r="H4" s="97" t="s">
        <v>93</v>
      </c>
    </row>
    <row r="5" spans="1:8" ht="28.5" customHeight="1">
      <c r="A5" s="98">
        <f>RANK(H5,H$5:H$14,0)</f>
        <v>1</v>
      </c>
      <c r="B5" s="99" t="s">
        <v>94</v>
      </c>
      <c r="C5" s="100">
        <v>19</v>
      </c>
      <c r="D5" s="100">
        <v>20</v>
      </c>
      <c r="E5" s="100">
        <v>25</v>
      </c>
      <c r="F5" s="100">
        <v>22</v>
      </c>
      <c r="G5" s="100">
        <v>28</v>
      </c>
      <c r="H5" s="101">
        <f aca="true" t="shared" si="0" ref="H5:H14">SUM(C5:G5)</f>
        <v>114</v>
      </c>
    </row>
    <row r="6" spans="1:8" ht="28.5" customHeight="1">
      <c r="A6" s="102">
        <f>RANK(H6,H$5:H$14,0)</f>
        <v>2</v>
      </c>
      <c r="B6" s="103" t="s">
        <v>41</v>
      </c>
      <c r="C6" s="104">
        <v>25</v>
      </c>
      <c r="D6" s="104">
        <v>25</v>
      </c>
      <c r="E6" s="104">
        <v>18</v>
      </c>
      <c r="F6" s="104">
        <v>23</v>
      </c>
      <c r="G6" s="104">
        <v>21</v>
      </c>
      <c r="H6" s="105">
        <f t="shared" si="0"/>
        <v>112</v>
      </c>
    </row>
    <row r="7" spans="1:8" ht="28.5" customHeight="1">
      <c r="A7" s="102">
        <f>RANK(H7,H$5:H$14,0)</f>
        <v>3</v>
      </c>
      <c r="B7" s="103" t="s">
        <v>28</v>
      </c>
      <c r="C7" s="104">
        <v>23</v>
      </c>
      <c r="D7" s="104">
        <v>28</v>
      </c>
      <c r="E7" s="104">
        <v>19</v>
      </c>
      <c r="F7" s="104">
        <v>21</v>
      </c>
      <c r="G7" s="104">
        <v>20</v>
      </c>
      <c r="H7" s="105">
        <f t="shared" si="0"/>
        <v>111</v>
      </c>
    </row>
    <row r="8" spans="1:8" ht="28.5" customHeight="1">
      <c r="A8" s="102">
        <v>4</v>
      </c>
      <c r="B8" s="103" t="s">
        <v>38</v>
      </c>
      <c r="C8" s="104">
        <v>22</v>
      </c>
      <c r="D8" s="104">
        <v>23</v>
      </c>
      <c r="E8" s="104">
        <v>22</v>
      </c>
      <c r="F8" s="104">
        <v>19</v>
      </c>
      <c r="G8" s="104">
        <v>25</v>
      </c>
      <c r="H8" s="105">
        <f t="shared" si="0"/>
        <v>111</v>
      </c>
    </row>
    <row r="9" spans="1:8" ht="28.5" customHeight="1">
      <c r="A9" s="102">
        <f aca="true" t="shared" si="1" ref="A9:A14">RANK(H9,H$5:H$14,0)</f>
        <v>5</v>
      </c>
      <c r="B9" s="103" t="s">
        <v>95</v>
      </c>
      <c r="C9" s="104">
        <v>20</v>
      </c>
      <c r="D9" s="104">
        <v>21</v>
      </c>
      <c r="E9" s="104">
        <v>23</v>
      </c>
      <c r="F9" s="104">
        <v>28</v>
      </c>
      <c r="G9" s="104">
        <v>18</v>
      </c>
      <c r="H9" s="105">
        <f t="shared" si="0"/>
        <v>110</v>
      </c>
    </row>
    <row r="10" spans="1:8" ht="28.5" customHeight="1">
      <c r="A10" s="102">
        <f t="shared" si="1"/>
        <v>6</v>
      </c>
      <c r="B10" s="103" t="s">
        <v>96</v>
      </c>
      <c r="C10" s="104">
        <v>28</v>
      </c>
      <c r="D10" s="104">
        <v>19</v>
      </c>
      <c r="E10" s="104">
        <v>20</v>
      </c>
      <c r="F10" s="104">
        <v>25</v>
      </c>
      <c r="G10" s="104">
        <v>17</v>
      </c>
      <c r="H10" s="105">
        <f t="shared" si="0"/>
        <v>109</v>
      </c>
    </row>
    <row r="11" spans="1:8" ht="28.5" customHeight="1">
      <c r="A11" s="102">
        <f t="shared" si="1"/>
        <v>7</v>
      </c>
      <c r="B11" s="103" t="s">
        <v>97</v>
      </c>
      <c r="C11" s="104">
        <v>21</v>
      </c>
      <c r="D11" s="104">
        <v>22</v>
      </c>
      <c r="E11" s="104">
        <v>21</v>
      </c>
      <c r="F11" s="104">
        <v>20</v>
      </c>
      <c r="G11" s="104">
        <v>23</v>
      </c>
      <c r="H11" s="105">
        <f t="shared" si="0"/>
        <v>107</v>
      </c>
    </row>
    <row r="12" spans="1:8" ht="28.5" customHeight="1">
      <c r="A12" s="102">
        <f t="shared" si="1"/>
        <v>8</v>
      </c>
      <c r="B12" s="103" t="s">
        <v>34</v>
      </c>
      <c r="C12" s="104">
        <v>16</v>
      </c>
      <c r="D12" s="104">
        <v>18</v>
      </c>
      <c r="E12" s="104">
        <v>28</v>
      </c>
      <c r="F12" s="104">
        <v>16</v>
      </c>
      <c r="G12" s="104">
        <v>22</v>
      </c>
      <c r="H12" s="105">
        <f t="shared" si="0"/>
        <v>100</v>
      </c>
    </row>
    <row r="13" spans="1:8" ht="28.5" customHeight="1">
      <c r="A13" s="102">
        <f t="shared" si="1"/>
        <v>9</v>
      </c>
      <c r="B13" s="103" t="s">
        <v>40</v>
      </c>
      <c r="C13" s="104">
        <v>17</v>
      </c>
      <c r="D13" s="104">
        <v>16</v>
      </c>
      <c r="E13" s="104">
        <v>17</v>
      </c>
      <c r="F13" s="104">
        <v>18</v>
      </c>
      <c r="G13" s="104">
        <v>19</v>
      </c>
      <c r="H13" s="105">
        <f t="shared" si="0"/>
        <v>87</v>
      </c>
    </row>
    <row r="14" spans="1:8" ht="28.5" customHeight="1" thickBot="1">
      <c r="A14" s="106">
        <f t="shared" si="1"/>
        <v>10</v>
      </c>
      <c r="B14" s="107" t="s">
        <v>98</v>
      </c>
      <c r="C14" s="108">
        <v>18</v>
      </c>
      <c r="D14" s="108">
        <v>17</v>
      </c>
      <c r="E14" s="108"/>
      <c r="F14" s="108">
        <v>17</v>
      </c>
      <c r="G14" s="108">
        <v>16</v>
      </c>
      <c r="H14" s="109">
        <f t="shared" si="0"/>
        <v>68</v>
      </c>
    </row>
  </sheetData>
  <sheetProtection/>
  <mergeCells count="1">
    <mergeCell ref="A2:H2"/>
  </mergeCells>
  <conditionalFormatting sqref="A5:A14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H37" sqref="H37"/>
    </sheetView>
  </sheetViews>
  <sheetFormatPr defaultColWidth="11.421875" defaultRowHeight="12.75"/>
  <sheetData>
    <row r="1" spans="1:2" ht="12.75">
      <c r="A1" s="25" t="s">
        <v>17</v>
      </c>
      <c r="B1" s="25" t="s">
        <v>22</v>
      </c>
    </row>
    <row r="2" spans="1:2" ht="12.75">
      <c r="A2">
        <v>1</v>
      </c>
      <c r="B2">
        <v>28</v>
      </c>
    </row>
    <row r="3" spans="1:2" ht="12.75">
      <c r="A3">
        <v>2</v>
      </c>
      <c r="B3">
        <v>25</v>
      </c>
    </row>
    <row r="4" spans="1:2" ht="12.75">
      <c r="A4">
        <v>3</v>
      </c>
      <c r="B4">
        <v>23</v>
      </c>
    </row>
    <row r="5" spans="1:2" ht="12.75">
      <c r="A5">
        <v>4</v>
      </c>
      <c r="B5">
        <v>22</v>
      </c>
    </row>
    <row r="6" spans="1:2" ht="12.75">
      <c r="A6">
        <v>5</v>
      </c>
      <c r="B6">
        <v>21</v>
      </c>
    </row>
    <row r="7" spans="1:2" ht="12.75">
      <c r="A7">
        <v>6</v>
      </c>
      <c r="B7">
        <v>20</v>
      </c>
    </row>
    <row r="8" spans="1:2" ht="12.75">
      <c r="A8">
        <v>7</v>
      </c>
      <c r="B8">
        <v>19</v>
      </c>
    </row>
    <row r="9" spans="1:2" ht="12.75">
      <c r="A9">
        <v>8</v>
      </c>
      <c r="B9">
        <v>18</v>
      </c>
    </row>
    <row r="10" spans="1:2" ht="12.75">
      <c r="A10">
        <v>9</v>
      </c>
      <c r="B10">
        <v>17</v>
      </c>
    </row>
    <row r="11" spans="1:2" ht="12.75">
      <c r="A11">
        <v>10</v>
      </c>
      <c r="B11">
        <v>16</v>
      </c>
    </row>
    <row r="12" spans="1:2" ht="12.75">
      <c r="A12">
        <v>11</v>
      </c>
      <c r="B12">
        <v>15</v>
      </c>
    </row>
    <row r="13" spans="1:2" ht="12.75">
      <c r="A13">
        <v>12</v>
      </c>
      <c r="B13">
        <v>14</v>
      </c>
    </row>
    <row r="14" spans="1:2" ht="12.75">
      <c r="A14">
        <v>13</v>
      </c>
      <c r="B14">
        <v>13</v>
      </c>
    </row>
    <row r="15" spans="1:2" ht="12.75">
      <c r="A15">
        <v>14</v>
      </c>
      <c r="B15">
        <v>12</v>
      </c>
    </row>
    <row r="16" spans="1:2" ht="12.75">
      <c r="A16">
        <v>15</v>
      </c>
      <c r="B16">
        <v>11</v>
      </c>
    </row>
    <row r="17" spans="1:2" ht="12.75">
      <c r="A17">
        <v>16</v>
      </c>
      <c r="B17">
        <v>10</v>
      </c>
    </row>
    <row r="18" spans="1:2" ht="12.75">
      <c r="A18">
        <v>17</v>
      </c>
      <c r="B18">
        <v>9</v>
      </c>
    </row>
    <row r="19" spans="1:2" ht="12.75">
      <c r="A19">
        <v>18</v>
      </c>
      <c r="B19">
        <v>8</v>
      </c>
    </row>
    <row r="20" spans="1:2" ht="12.75">
      <c r="A20">
        <v>19</v>
      </c>
      <c r="B20">
        <v>7</v>
      </c>
    </row>
    <row r="21" spans="1:2" ht="12.75">
      <c r="A21">
        <v>20</v>
      </c>
      <c r="B21">
        <v>6</v>
      </c>
    </row>
    <row r="22" spans="1:2" ht="12.75">
      <c r="A22">
        <v>21</v>
      </c>
      <c r="B22">
        <v>5</v>
      </c>
    </row>
    <row r="23" spans="1:2" ht="12.75">
      <c r="A23">
        <v>22</v>
      </c>
      <c r="B23">
        <v>4</v>
      </c>
    </row>
    <row r="24" spans="1:2" ht="12.75">
      <c r="A24">
        <v>23</v>
      </c>
      <c r="B24">
        <v>3</v>
      </c>
    </row>
    <row r="25" spans="1:2" ht="12.75">
      <c r="A25">
        <v>24</v>
      </c>
      <c r="B25">
        <v>2</v>
      </c>
    </row>
    <row r="26" spans="1:2" ht="12.75">
      <c r="A26">
        <v>25</v>
      </c>
      <c r="B26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VGKF Sachsen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Länderpokal C-Jugend</dc:title>
  <dc:subject/>
  <dc:creator>Wolfgang Werner &amp; Andreas Hentschel</dc:creator>
  <cp:keywords/>
  <dc:description/>
  <cp:lastModifiedBy>Renner</cp:lastModifiedBy>
  <cp:lastPrinted>2012-03-31T14:21:54Z</cp:lastPrinted>
  <dcterms:created xsi:type="dcterms:W3CDTF">1999-09-05T05:22:50Z</dcterms:created>
  <dcterms:modified xsi:type="dcterms:W3CDTF">2012-04-04T06:28:53Z</dcterms:modified>
  <cp:category/>
  <cp:version/>
  <cp:contentType/>
  <cp:contentStatus/>
</cp:coreProperties>
</file>